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70" windowHeight="11565" tabRatio="719" firstSheet="2" activeTab="8"/>
  </bookViews>
  <sheets>
    <sheet name="Kom.reitings" sheetId="1" r:id="rId1"/>
    <sheet name="Kom.reitinds.2.aplis" sheetId="2" r:id="rId2"/>
    <sheet name="Vīr.reit.1.aplis" sheetId="3" r:id="rId3"/>
    <sheet name="Vīr.reit.2.aplis" sheetId="4" r:id="rId4"/>
    <sheet name="Vīr.reit.kopā" sheetId="5" r:id="rId5"/>
    <sheet name="Punkti" sheetId="6" r:id="rId6"/>
    <sheet name="Siev.reit.1.aplis" sheetId="7" r:id="rId7"/>
    <sheet name="Siev.reit.2.aplis" sheetId="8" r:id="rId8"/>
    <sheet name="Siev.reit.kopā" sheetId="9" r:id="rId9"/>
    <sheet name="Rezultati" sheetId="10" r:id="rId10"/>
    <sheet name="spliti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<sst xmlns="http://schemas.openxmlformats.org/spreadsheetml/2006/main" count="880" uniqueCount="167">
  <si>
    <t>Vieta</t>
  </si>
  <si>
    <t>Komanda</t>
  </si>
  <si>
    <t>Punkti</t>
  </si>
  <si>
    <t>Par summu</t>
  </si>
  <si>
    <t>Ieskaites punkti</t>
  </si>
  <si>
    <t>Kopā</t>
  </si>
  <si>
    <t>Rezultāti</t>
  </si>
  <si>
    <t>Vārds, Uzvārds</t>
  </si>
  <si>
    <t>Spēles</t>
  </si>
  <si>
    <t>Atlaiders</t>
  </si>
  <si>
    <t>1. sp.</t>
  </si>
  <si>
    <t>2. sp.</t>
  </si>
  <si>
    <t>3. sp.</t>
  </si>
  <si>
    <t>iesk.</t>
  </si>
  <si>
    <t>Pinfall</t>
  </si>
  <si>
    <t>Vivacolour</t>
  </si>
  <si>
    <t>Chrysler</t>
  </si>
  <si>
    <t>Summa</t>
  </si>
  <si>
    <t>Vidējais rezultāts</t>
  </si>
  <si>
    <t>1.sp</t>
  </si>
  <si>
    <t>2.sp</t>
  </si>
  <si>
    <t>3.sp</t>
  </si>
  <si>
    <t>3 sp.</t>
  </si>
  <si>
    <t>Andrejs Šakaļuks</t>
  </si>
  <si>
    <t>BK RIX</t>
  </si>
  <si>
    <t>Ernests Rūsis</t>
  </si>
  <si>
    <t>Ilmārs Elijass</t>
  </si>
  <si>
    <t>Aleksandrs Komars</t>
  </si>
  <si>
    <t>Maksims Aleksejevs</t>
  </si>
  <si>
    <t>Total</t>
  </si>
  <si>
    <t>samaksa</t>
  </si>
  <si>
    <t>Aleksandrs Aleksejevs</t>
  </si>
  <si>
    <t>Handicap</t>
  </si>
  <si>
    <t>VISI KOPĀ</t>
  </si>
  <si>
    <t>PEDEJAIS</t>
  </si>
  <si>
    <t>Punkti ar handikapu</t>
  </si>
  <si>
    <t>Aleksejs Tomaševskis</t>
  </si>
  <si>
    <t>Uldis Supe</t>
  </si>
  <si>
    <t>Irina Borisova</t>
  </si>
  <si>
    <t>Juris Bariss</t>
  </si>
  <si>
    <t>Juris Olengovičs</t>
  </si>
  <si>
    <t>Jānis Raņķis</t>
  </si>
  <si>
    <t>Ilze Raņķe</t>
  </si>
  <si>
    <t>Nauris Krēsliņš</t>
  </si>
  <si>
    <t>Edgars Dzērve</t>
  </si>
  <si>
    <t>Raimonds Sarkans</t>
  </si>
  <si>
    <t>Nikolajs Ļebedevs</t>
  </si>
  <si>
    <t>Andrejs Ohrimecs</t>
  </si>
  <si>
    <t>Jānis Šreibers</t>
  </si>
  <si>
    <t>Andris Otrjadovs</t>
  </si>
  <si>
    <t>Aleksejs Vladimirovs</t>
  </si>
  <si>
    <t>Jevgenijs Kovaļčuks</t>
  </si>
  <si>
    <t>Daniels Marhels</t>
  </si>
  <si>
    <t>Premi Food</t>
  </si>
  <si>
    <t>Vidējais bez handikapa</t>
  </si>
  <si>
    <t>Artūrs Rukmanis</t>
  </si>
  <si>
    <t>Andrejs Kuruško</t>
  </si>
  <si>
    <t>HANSAB</t>
  </si>
  <si>
    <t>Viktors Ļimankins</t>
  </si>
  <si>
    <t>Kristaps Kļaviņš</t>
  </si>
  <si>
    <t>Gatis Kaušs</t>
  </si>
  <si>
    <t>Māris Lūks</t>
  </si>
  <si>
    <t>Raivis Barkans</t>
  </si>
  <si>
    <t>Jānis Stabeļuks</t>
  </si>
  <si>
    <t>Mārtiņš Martinsons</t>
  </si>
  <si>
    <t>Rihards Čatrauskis</t>
  </si>
  <si>
    <t>Kristīne Seile</t>
  </si>
  <si>
    <t>Sanita Roze</t>
  </si>
  <si>
    <t>Intense</t>
  </si>
  <si>
    <t>Citylife/Cherry</t>
  </si>
  <si>
    <t>Raivis Miezītis</t>
  </si>
  <si>
    <t>Jevģēnijs Skulovičs</t>
  </si>
  <si>
    <t>Dmitrijs Šapovalovs</t>
  </si>
  <si>
    <t>Andrejs Bišarovs</t>
  </si>
  <si>
    <t>Kristaps Plotnieks</t>
  </si>
  <si>
    <t>Madis Štāls</t>
  </si>
  <si>
    <t>Ilga Cimdiņa</t>
  </si>
  <si>
    <t>Mārtiņs Bleija</t>
  </si>
  <si>
    <t>Universal Services</t>
  </si>
  <si>
    <t>Ilmārs Valainis</t>
  </si>
  <si>
    <t>Armands Ščuckis-Romislavs</t>
  </si>
  <si>
    <t>Edgars Kobiļuks</t>
  </si>
  <si>
    <t>Eduards Kobiļuks</t>
  </si>
  <si>
    <t>RTU</t>
  </si>
  <si>
    <t>Aldis Lapiņš</t>
  </si>
  <si>
    <t>Maksims Aleksejcevs</t>
  </si>
  <si>
    <t>Jānis Ieviņš</t>
  </si>
  <si>
    <t>Flowers</t>
  </si>
  <si>
    <t>BASK</t>
  </si>
  <si>
    <t>Alla Karpuņina</t>
  </si>
  <si>
    <t>Karina Petrova</t>
  </si>
  <si>
    <t>Olga Morozova</t>
  </si>
  <si>
    <t>Olga Šakaļuka</t>
  </si>
  <si>
    <t>Jeļena Kuruško</t>
  </si>
  <si>
    <t>Oļegs Kirevičevs</t>
  </si>
  <si>
    <t>Staņislavs Muceniks</t>
  </si>
  <si>
    <t>Nuda Veritas</t>
  </si>
  <si>
    <t>Māris Skudra</t>
  </si>
  <si>
    <t>Gints Bandēns</t>
  </si>
  <si>
    <t>Andris Borovkovs</t>
  </si>
  <si>
    <t>Lokomotive - 2</t>
  </si>
  <si>
    <t>Doka</t>
  </si>
  <si>
    <t>Andrejs Vasiļjevs</t>
  </si>
  <si>
    <t xml:space="preserve">Vidējais </t>
  </si>
  <si>
    <t>Jānis Štals</t>
  </si>
  <si>
    <t>Sergejs Lisovs</t>
  </si>
  <si>
    <t>Andrejs Petrovs</t>
  </si>
  <si>
    <t>Alina Daija</t>
  </si>
  <si>
    <t>Jānis Bartušauskis</t>
  </si>
  <si>
    <t>Elīna Krūmiņa</t>
  </si>
  <si>
    <t>Aleksis Štokmanis</t>
  </si>
  <si>
    <t>Deniss Sučkovs</t>
  </si>
  <si>
    <t>Kaspars Vicinskis</t>
  </si>
  <si>
    <t>Vitalijs Mukafa</t>
  </si>
  <si>
    <t>Pink Power (Foršais)</t>
  </si>
  <si>
    <t>Artūrs Zaicevs</t>
  </si>
  <si>
    <t>Jānis Lipenits</t>
  </si>
  <si>
    <t>Mārtiņš Mārtinsons</t>
  </si>
  <si>
    <t>Ruslans Kalvāns</t>
  </si>
  <si>
    <t>Kārlis Lanģis</t>
  </si>
  <si>
    <t>Mikus Grobiņš</t>
  </si>
  <si>
    <t>Aleksandrs Korjakins</t>
  </si>
  <si>
    <t>Gatis Varnavs</t>
  </si>
  <si>
    <t>Solvita Tauriņa</t>
  </si>
  <si>
    <t>Ieva Kuolliška</t>
  </si>
  <si>
    <t>Māris Strods</t>
  </si>
  <si>
    <t>Andrejs Mukafa</t>
  </si>
  <si>
    <t>Davids Mukafa</t>
  </si>
  <si>
    <t>Jurijs Kuncevičs</t>
  </si>
  <si>
    <t>Pāvels Blāķis</t>
  </si>
  <si>
    <t>Pāvels Nestjorkins</t>
  </si>
  <si>
    <t>Rūdolfs Spots</t>
  </si>
  <si>
    <t>Linda Švēde</t>
  </si>
  <si>
    <t>Jevgenijs Skribins</t>
  </si>
  <si>
    <t>Pavels Polnijs</t>
  </si>
  <si>
    <t>Elviss Volkops</t>
  </si>
  <si>
    <t>2. aplis (1-7)</t>
  </si>
  <si>
    <t>2. aplis (8 -14)</t>
  </si>
  <si>
    <t>Normunds Bundzenieks</t>
  </si>
  <si>
    <t>Vjačeslavs Ņikitins</t>
  </si>
  <si>
    <t>25.04.</t>
  </si>
  <si>
    <t>01.05.</t>
  </si>
  <si>
    <t>08.05.</t>
  </si>
  <si>
    <t>Ingars Eriņš</t>
  </si>
  <si>
    <t>15.05.</t>
  </si>
  <si>
    <t>Dārta Buša</t>
  </si>
  <si>
    <t>Artūrs Perepjolkins</t>
  </si>
  <si>
    <t>Sandis Kārkliņš</t>
  </si>
  <si>
    <t>22.05.</t>
  </si>
  <si>
    <t>27.05.</t>
  </si>
  <si>
    <t>29.05.</t>
  </si>
  <si>
    <t>Pink Power - Citylife/Cherry - 8:0 un 4:4</t>
  </si>
  <si>
    <t>Tomass Tereščenko</t>
  </si>
  <si>
    <t>Spēles 1.aplis</t>
  </si>
  <si>
    <t>Spēles 2.aplis</t>
  </si>
  <si>
    <t>Punkti ar handikapu 1.aplis</t>
  </si>
  <si>
    <t>Punkti ar handikapu 2.aplis</t>
  </si>
  <si>
    <t>Vidējais bez handikapa 1.aplis</t>
  </si>
  <si>
    <t>1.+2. aplis</t>
  </si>
  <si>
    <t>Vidējais bez handikapa 2.aplis</t>
  </si>
  <si>
    <t>Summa 1.aplis</t>
  </si>
  <si>
    <t>Summa 2.aplis</t>
  </si>
  <si>
    <t>Vidējais 1.aplis</t>
  </si>
  <si>
    <t>Vidējais 2.aplis</t>
  </si>
  <si>
    <t>Artjoms Sabans</t>
  </si>
  <si>
    <t>Spēles kopā</t>
  </si>
  <si>
    <t>min.28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</si>
</sst>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0.000000"/>
    <numFmt numFmtId="167" formatCode="0.00000"/>
    <numFmt numFmtId="168" formatCode="0.0000"/>
    <numFmt numFmtId="169" formatCode="0.000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 Baltic"/>
      <family val="2"/>
    </font>
    <font>
      <b/>
      <sz val="12"/>
      <name val="CentSchbook TL"/>
      <family val="1"/>
    </font>
    <font>
      <b/>
      <sz val="12"/>
      <color indexed="30"/>
      <name val="CentSchbook TL"/>
      <family val="1"/>
    </font>
    <font>
      <b/>
      <sz val="14"/>
      <name val="Book Antiqua"/>
      <family val="1"/>
    </font>
    <font>
      <sz val="18"/>
      <name val="Century Schoolbook"/>
      <family val="1"/>
    </font>
    <font>
      <b/>
      <sz val="14"/>
      <color indexed="10"/>
      <name val="CentSchbook TL"/>
      <family val="1"/>
    </font>
    <font>
      <b/>
      <sz val="13"/>
      <name val="Book Antiqua"/>
      <family val="1"/>
    </font>
    <font>
      <b/>
      <sz val="14"/>
      <name val="CentSchbook TL"/>
      <family val="1"/>
    </font>
    <font>
      <sz val="12"/>
      <name val="Bookman Old Style"/>
      <family val="1"/>
    </font>
    <font>
      <sz val="9"/>
      <name val="Bookman Old Style"/>
      <family val="1"/>
    </font>
    <font>
      <sz val="9"/>
      <name val="Arial"/>
      <family val="2"/>
    </font>
    <font>
      <sz val="12"/>
      <color indexed="10"/>
      <name val="Bookman Old Style"/>
      <family val="1"/>
    </font>
    <font>
      <b/>
      <sz val="18"/>
      <name val="Century Schoolbook"/>
      <family val="1"/>
    </font>
    <font>
      <b/>
      <sz val="12"/>
      <name val="Bookman Old Style"/>
      <family val="1"/>
    </font>
    <font>
      <sz val="12"/>
      <name val="Arial"/>
      <family val="2"/>
    </font>
    <font>
      <sz val="12"/>
      <color indexed="22"/>
      <name val="Bookman Old Style"/>
      <family val="1"/>
    </font>
    <font>
      <sz val="1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26"/>
      <name val="Arial"/>
      <family val="0"/>
    </font>
    <font>
      <b/>
      <sz val="12"/>
      <color indexed="10"/>
      <name val="Bookman Old Style"/>
      <family val="1"/>
    </font>
    <font>
      <b/>
      <sz val="13"/>
      <color indexed="10"/>
      <name val="Book Antiqua"/>
      <family val="1"/>
    </font>
    <font>
      <sz val="12"/>
      <color indexed="8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b/>
      <sz val="13"/>
      <color indexed="12"/>
      <name val="Book Antiqua"/>
      <family val="1"/>
    </font>
    <font>
      <b/>
      <sz val="14"/>
      <color indexed="12"/>
      <name val="CentSchbook TL"/>
      <family val="1"/>
    </font>
    <font>
      <b/>
      <sz val="12"/>
      <color indexed="12"/>
      <name val="Bookman Old Style"/>
      <family val="1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sz val="12"/>
      <name val="Cambria"/>
      <family val="1"/>
    </font>
    <font>
      <sz val="14"/>
      <color indexed="10"/>
      <name val="Cambria"/>
      <family val="1"/>
    </font>
    <font>
      <sz val="14"/>
      <color indexed="13"/>
      <name val="Cambria"/>
      <family val="1"/>
    </font>
    <font>
      <sz val="14"/>
      <color indexed="22"/>
      <name val="Cambria"/>
      <family val="1"/>
    </font>
    <font>
      <sz val="14"/>
      <color indexed="53"/>
      <name val="Cambria"/>
      <family val="1"/>
    </font>
    <font>
      <sz val="16"/>
      <name val="Cambria"/>
      <family val="1"/>
    </font>
    <font>
      <b/>
      <sz val="12"/>
      <color indexed="60"/>
      <name val="Arial"/>
      <family val="2"/>
    </font>
    <font>
      <sz val="16"/>
      <color indexed="10"/>
      <name val="Cambria"/>
      <family val="1"/>
    </font>
    <font>
      <sz val="16"/>
      <color indexed="13"/>
      <name val="Cambria"/>
      <family val="1"/>
    </font>
    <font>
      <sz val="16"/>
      <color indexed="55"/>
      <name val="Cambria"/>
      <family val="1"/>
    </font>
    <font>
      <sz val="16"/>
      <color indexed="53"/>
      <name val="Cambria"/>
      <family val="1"/>
    </font>
    <font>
      <b/>
      <u val="single"/>
      <sz val="40"/>
      <color indexed="12"/>
      <name val="Century Schoolbook"/>
      <family val="1"/>
    </font>
    <font>
      <b/>
      <sz val="36"/>
      <color indexed="12"/>
      <name val="Century Schoolbook"/>
      <family val="1"/>
    </font>
    <font>
      <b/>
      <u val="single"/>
      <sz val="36"/>
      <color indexed="12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4"/>
      <color rgb="FFFF0000"/>
      <name val="CentSchbook TL"/>
      <family val="1"/>
    </font>
    <font>
      <b/>
      <sz val="13"/>
      <color rgb="FF0000FF"/>
      <name val="Book Antiqua"/>
      <family val="1"/>
    </font>
    <font>
      <b/>
      <sz val="14"/>
      <color rgb="FF0000FF"/>
      <name val="CentSchbook TL"/>
      <family val="1"/>
    </font>
    <font>
      <sz val="14"/>
      <color rgb="FFFF0000"/>
      <name val="Cambria"/>
      <family val="1"/>
    </font>
    <font>
      <sz val="14"/>
      <color rgb="FFFFFF00"/>
      <name val="Cambria"/>
      <family val="1"/>
    </font>
    <font>
      <sz val="14"/>
      <color theme="0" tint="-0.1499900072813034"/>
      <name val="Cambria"/>
      <family val="1"/>
    </font>
    <font>
      <sz val="14"/>
      <color theme="9"/>
      <name val="Cambria"/>
      <family val="1"/>
    </font>
    <font>
      <sz val="16"/>
      <color rgb="FFFF0000"/>
      <name val="Cambria"/>
      <family val="1"/>
    </font>
    <font>
      <sz val="16"/>
      <color rgb="FFFFFF00"/>
      <name val="Cambria"/>
      <family val="1"/>
    </font>
    <font>
      <sz val="16"/>
      <color theme="0" tint="-0.24997000396251678"/>
      <name val="Cambria"/>
      <family val="1"/>
    </font>
    <font>
      <sz val="16"/>
      <color theme="9"/>
      <name val="Cambria"/>
      <family val="1"/>
    </font>
    <font>
      <b/>
      <sz val="12"/>
      <color rgb="FF99330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/>
      <right style="thin">
        <color indexed="8"/>
      </right>
      <top style="medium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/>
    </border>
    <border>
      <left style="medium">
        <color indexed="10"/>
      </left>
      <right style="thin"/>
      <top style="medium"/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/>
    </border>
    <border>
      <left style="medium">
        <color indexed="10"/>
      </left>
      <right style="thin"/>
      <top style="thin"/>
      <bottom style="medium"/>
    </border>
    <border>
      <left style="medium">
        <color indexed="10"/>
      </left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10"/>
      </left>
      <right style="thin"/>
      <top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10"/>
      </left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>
        <color indexed="8"/>
      </right>
      <top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/>
      <top style="medium"/>
      <bottom/>
    </border>
    <border>
      <left/>
      <right/>
      <top style="medium"/>
      <bottom style="medium"/>
    </border>
    <border>
      <left style="medium">
        <color indexed="10"/>
      </left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right" vertical="top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2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3" borderId="48" xfId="0" applyFill="1" applyBorder="1" applyAlignment="1" applyProtection="1">
      <alignment horizontal="center"/>
      <protection hidden="1"/>
    </xf>
    <xf numFmtId="0" fontId="0" fillId="33" borderId="49" xfId="0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50" xfId="0" applyFill="1" applyBorder="1" applyAlignment="1" applyProtection="1">
      <alignment horizontal="center"/>
      <protection hidden="1"/>
    </xf>
    <xf numFmtId="0" fontId="0" fillId="33" borderId="51" xfId="0" applyFill="1" applyBorder="1" applyAlignment="1" applyProtection="1">
      <alignment horizontal="center"/>
      <protection hidden="1"/>
    </xf>
    <xf numFmtId="0" fontId="0" fillId="33" borderId="52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53" xfId="0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center"/>
      <protection hidden="1"/>
    </xf>
    <xf numFmtId="0" fontId="0" fillId="33" borderId="55" xfId="0" applyFill="1" applyBorder="1" applyAlignment="1" applyProtection="1">
      <alignment horizontal="center"/>
      <protection hidden="1"/>
    </xf>
    <xf numFmtId="0" fontId="0" fillId="33" borderId="56" xfId="0" applyFill="1" applyBorder="1" applyAlignment="1" applyProtection="1">
      <alignment horizontal="center"/>
      <protection hidden="1"/>
    </xf>
    <xf numFmtId="0" fontId="0" fillId="33" borderId="57" xfId="0" applyFill="1" applyBorder="1" applyAlignment="1" applyProtection="1">
      <alignment horizontal="center"/>
      <protection hidden="1"/>
    </xf>
    <xf numFmtId="0" fontId="0" fillId="33" borderId="58" xfId="0" applyFill="1" applyBorder="1" applyAlignment="1" applyProtection="1">
      <alignment horizontal="center"/>
      <protection hidden="1"/>
    </xf>
    <xf numFmtId="0" fontId="0" fillId="33" borderId="27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59" xfId="0" applyFill="1" applyBorder="1" applyAlignment="1">
      <alignment horizontal="center"/>
    </xf>
    <xf numFmtId="0" fontId="11" fillId="0" borderId="60" xfId="0" applyFont="1" applyFill="1" applyBorder="1" applyAlignment="1">
      <alignment horizontal="right"/>
    </xf>
    <xf numFmtId="0" fontId="16" fillId="0" borderId="60" xfId="0" applyFont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61" xfId="0" applyFill="1" applyBorder="1" applyAlignment="1">
      <alignment/>
    </xf>
    <xf numFmtId="0" fontId="8" fillId="0" borderId="62" xfId="0" applyFont="1" applyFill="1" applyBorder="1" applyAlignment="1" applyProtection="1">
      <alignment horizontal="center" vertical="center" textRotation="90" wrapText="1"/>
      <protection hidden="1"/>
    </xf>
    <xf numFmtId="0" fontId="8" fillId="0" borderId="63" xfId="0" applyFont="1" applyBorder="1" applyAlignment="1" applyProtection="1">
      <alignment horizontal="center" vertical="center" textRotation="90" wrapText="1"/>
      <protection hidden="1"/>
    </xf>
    <xf numFmtId="0" fontId="8" fillId="0" borderId="64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>
      <alignment horizontal="center" vertical="center" wrapText="1"/>
    </xf>
    <xf numFmtId="0" fontId="16" fillId="0" borderId="65" xfId="0" applyFont="1" applyBorder="1" applyAlignment="1" applyProtection="1">
      <alignment horizontal="center" vertical="center" textRotation="90" wrapText="1"/>
      <protection hidden="1"/>
    </xf>
    <xf numFmtId="0" fontId="16" fillId="0" borderId="13" xfId="0" applyFont="1" applyFill="1" applyBorder="1" applyAlignment="1" applyProtection="1">
      <alignment horizontal="center" vertical="center" textRotation="90" wrapText="1"/>
      <protection hidden="1"/>
    </xf>
    <xf numFmtId="0" fontId="16" fillId="0" borderId="13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>
      <alignment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3" borderId="44" xfId="0" applyFill="1" applyBorder="1" applyAlignment="1">
      <alignment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76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82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84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0" borderId="86" xfId="0" applyFill="1" applyBorder="1" applyAlignment="1" applyProtection="1">
      <alignment horizontal="center"/>
      <protection hidden="1"/>
    </xf>
    <xf numFmtId="0" fontId="0" fillId="0" borderId="87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5" borderId="86" xfId="0" applyFill="1" applyBorder="1" applyAlignment="1" applyProtection="1">
      <alignment horizontal="center"/>
      <protection hidden="1"/>
    </xf>
    <xf numFmtId="0" fontId="0" fillId="33" borderId="4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11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8" fillId="0" borderId="48" xfId="0" applyFont="1" applyFill="1" applyBorder="1" applyAlignment="1" applyProtection="1">
      <alignment horizontal="center"/>
      <protection hidden="1"/>
    </xf>
    <xf numFmtId="0" fontId="18" fillId="0" borderId="49" xfId="0" applyFont="1" applyFill="1" applyBorder="1" applyAlignment="1" applyProtection="1">
      <alignment horizontal="center"/>
      <protection hidden="1"/>
    </xf>
    <xf numFmtId="0" fontId="18" fillId="0" borderId="49" xfId="0" applyFont="1" applyFill="1" applyBorder="1" applyAlignment="1" applyProtection="1">
      <alignment/>
      <protection hidden="1"/>
    </xf>
    <xf numFmtId="0" fontId="18" fillId="0" borderId="24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Alignment="1">
      <alignment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88" xfId="0" applyFont="1" applyFill="1" applyBorder="1" applyAlignment="1" applyProtection="1">
      <alignment horizontal="center"/>
      <protection hidden="1"/>
    </xf>
    <xf numFmtId="0" fontId="2" fillId="0" borderId="59" xfId="0" applyFont="1" applyFill="1" applyBorder="1" applyAlignment="1" applyProtection="1">
      <alignment horizontal="center"/>
      <protection hidden="1"/>
    </xf>
    <xf numFmtId="0" fontId="2" fillId="0" borderId="89" xfId="0" applyFont="1" applyFill="1" applyBorder="1" applyAlignment="1" applyProtection="1">
      <alignment/>
      <protection hidden="1"/>
    </xf>
    <xf numFmtId="0" fontId="2" fillId="0" borderId="90" xfId="0" applyFont="1" applyFill="1" applyBorder="1" applyAlignment="1" applyProtection="1">
      <alignment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88" xfId="0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8" fillId="35" borderId="25" xfId="0" applyFont="1" applyFill="1" applyBorder="1" applyAlignment="1">
      <alignment/>
    </xf>
    <xf numFmtId="0" fontId="18" fillId="35" borderId="45" xfId="0" applyFont="1" applyFill="1" applyBorder="1" applyAlignment="1">
      <alignment/>
    </xf>
    <xf numFmtId="0" fontId="18" fillId="35" borderId="91" xfId="0" applyFont="1" applyFill="1" applyBorder="1" applyAlignment="1">
      <alignment horizontal="center"/>
    </xf>
    <xf numFmtId="0" fontId="18" fillId="35" borderId="27" xfId="0" applyFont="1" applyFill="1" applyBorder="1" applyAlignment="1">
      <alignment horizontal="center"/>
    </xf>
    <xf numFmtId="0" fontId="18" fillId="33" borderId="49" xfId="0" applyFont="1" applyFill="1" applyBorder="1" applyAlignment="1" applyProtection="1">
      <alignment horizontal="center"/>
      <protection hidden="1"/>
    </xf>
    <xf numFmtId="0" fontId="18" fillId="33" borderId="24" xfId="0" applyFont="1" applyFill="1" applyBorder="1" applyAlignment="1" applyProtection="1">
      <alignment horizontal="center"/>
      <protection hidden="1"/>
    </xf>
    <xf numFmtId="0" fontId="26" fillId="35" borderId="92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0" fontId="26" fillId="35" borderId="92" xfId="0" applyFont="1" applyFill="1" applyBorder="1" applyAlignment="1" applyProtection="1">
      <alignment horizontal="center" vertical="center"/>
      <protection hidden="1"/>
    </xf>
    <xf numFmtId="0" fontId="26" fillId="35" borderId="26" xfId="0" applyFont="1" applyFill="1" applyBorder="1" applyAlignment="1" applyProtection="1">
      <alignment horizontal="center" vertical="center"/>
      <protection hidden="1"/>
    </xf>
    <xf numFmtId="0" fontId="26" fillId="35" borderId="45" xfId="0" applyFont="1" applyFill="1" applyBorder="1" applyAlignment="1" applyProtection="1">
      <alignment horizontal="center" vertical="center"/>
      <protection hidden="1"/>
    </xf>
    <xf numFmtId="0" fontId="26" fillId="35" borderId="25" xfId="0" applyFont="1" applyFill="1" applyBorder="1" applyAlignment="1" applyProtection="1">
      <alignment horizontal="center" vertical="center"/>
      <protection hidden="1"/>
    </xf>
    <xf numFmtId="0" fontId="26" fillId="35" borderId="27" xfId="0" applyFont="1" applyFill="1" applyBorder="1" applyAlignment="1" applyProtection="1">
      <alignment horizontal="center" vertical="center"/>
      <protection hidden="1"/>
    </xf>
    <xf numFmtId="0" fontId="18" fillId="0" borderId="49" xfId="0" applyFont="1" applyFill="1" applyBorder="1" applyAlignment="1" applyProtection="1">
      <alignment horizontal="center" vertical="center"/>
      <protection hidden="1"/>
    </xf>
    <xf numFmtId="2" fontId="18" fillId="0" borderId="24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 horizontal="center" vertical="center"/>
      <protection hidden="1"/>
    </xf>
    <xf numFmtId="0" fontId="18" fillId="35" borderId="29" xfId="0" applyFont="1" applyFill="1" applyBorder="1" applyAlignment="1">
      <alignment/>
    </xf>
    <xf numFmtId="0" fontId="18" fillId="35" borderId="40" xfId="0" applyFont="1" applyFill="1" applyBorder="1" applyAlignment="1">
      <alignment/>
    </xf>
    <xf numFmtId="0" fontId="27" fillId="35" borderId="75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33" borderId="0" xfId="0" applyFont="1" applyFill="1" applyBorder="1" applyAlignment="1" applyProtection="1">
      <alignment horizontal="center"/>
      <protection hidden="1"/>
    </xf>
    <xf numFmtId="0" fontId="18" fillId="33" borderId="19" xfId="0" applyFont="1" applyFill="1" applyBorder="1" applyAlignment="1" applyProtection="1">
      <alignment horizontal="center"/>
      <protection hidden="1"/>
    </xf>
    <xf numFmtId="0" fontId="26" fillId="35" borderId="9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/>
    </xf>
    <xf numFmtId="0" fontId="26" fillId="35" borderId="31" xfId="0" applyFont="1" applyFill="1" applyBorder="1" applyAlignment="1">
      <alignment horizontal="center"/>
    </xf>
    <xf numFmtId="0" fontId="26" fillId="35" borderId="93" xfId="0" applyFont="1" applyFill="1" applyBorder="1" applyAlignment="1" applyProtection="1">
      <alignment horizontal="center" vertical="center"/>
      <protection hidden="1"/>
    </xf>
    <xf numFmtId="0" fontId="26" fillId="35" borderId="30" xfId="0" applyFont="1" applyFill="1" applyBorder="1" applyAlignment="1" applyProtection="1">
      <alignment horizontal="center" vertical="center"/>
      <protection hidden="1"/>
    </xf>
    <xf numFmtId="0" fontId="26" fillId="35" borderId="40" xfId="0" applyFont="1" applyFill="1" applyBorder="1" applyAlignment="1" applyProtection="1">
      <alignment horizontal="center" vertical="center"/>
      <protection hidden="1"/>
    </xf>
    <xf numFmtId="0" fontId="26" fillId="35" borderId="29" xfId="0" applyFont="1" applyFill="1" applyBorder="1" applyAlignment="1" applyProtection="1">
      <alignment horizontal="center" vertical="center"/>
      <protection hidden="1"/>
    </xf>
    <xf numFmtId="0" fontId="26" fillId="35" borderId="31" xfId="0" applyFont="1" applyFill="1" applyBorder="1" applyAlignment="1" applyProtection="1">
      <alignment horizontal="center" vertical="center"/>
      <protection hidden="1"/>
    </xf>
    <xf numFmtId="0" fontId="27" fillId="35" borderId="93" xfId="0" applyFont="1" applyFill="1" applyBorder="1" applyAlignment="1" applyProtection="1">
      <alignment horizontal="center" vertical="center"/>
      <protection hidden="1"/>
    </xf>
    <xf numFmtId="0" fontId="27" fillId="35" borderId="30" xfId="0" applyFont="1" applyFill="1" applyBorder="1" applyAlignment="1" applyProtection="1">
      <alignment horizontal="center" vertical="center"/>
      <protection hidden="1"/>
    </xf>
    <xf numFmtId="0" fontId="27" fillId="35" borderId="40" xfId="0" applyFont="1" applyFill="1" applyBorder="1" applyAlignment="1" applyProtection="1">
      <alignment horizontal="center" vertical="center"/>
      <protection hidden="1"/>
    </xf>
    <xf numFmtId="0" fontId="27" fillId="35" borderId="29" xfId="0" applyFont="1" applyFill="1" applyBorder="1" applyAlignment="1" applyProtection="1">
      <alignment horizontal="center" vertical="center"/>
      <protection hidden="1"/>
    </xf>
    <xf numFmtId="0" fontId="27" fillId="35" borderId="3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18" fillId="35" borderId="75" xfId="0" applyFont="1" applyFill="1" applyBorder="1" applyAlignment="1">
      <alignment horizontal="center"/>
    </xf>
    <xf numFmtId="0" fontId="26" fillId="35" borderId="93" xfId="0" applyFont="1" applyFill="1" applyBorder="1" applyAlignment="1" applyProtection="1">
      <alignment horizontal="center"/>
      <protection hidden="1"/>
    </xf>
    <xf numFmtId="0" fontId="26" fillId="35" borderId="30" xfId="0" applyFont="1" applyFill="1" applyBorder="1" applyAlignment="1" applyProtection="1">
      <alignment horizontal="center"/>
      <protection hidden="1"/>
    </xf>
    <xf numFmtId="0" fontId="26" fillId="35" borderId="40" xfId="0" applyFont="1" applyFill="1" applyBorder="1" applyAlignment="1" applyProtection="1">
      <alignment horizontal="center"/>
      <protection hidden="1"/>
    </xf>
    <xf numFmtId="0" fontId="26" fillId="35" borderId="29" xfId="0" applyFont="1" applyFill="1" applyBorder="1" applyAlignment="1" applyProtection="1">
      <alignment horizontal="center"/>
      <protection hidden="1"/>
    </xf>
    <xf numFmtId="0" fontId="26" fillId="35" borderId="31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35" borderId="93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8" fillId="35" borderId="93" xfId="0" applyFont="1" applyFill="1" applyBorder="1" applyAlignment="1" applyProtection="1">
      <alignment horizontal="center"/>
      <protection hidden="1"/>
    </xf>
    <xf numFmtId="0" fontId="18" fillId="35" borderId="30" xfId="0" applyFont="1" applyFill="1" applyBorder="1" applyAlignment="1" applyProtection="1">
      <alignment horizontal="center"/>
      <protection hidden="1"/>
    </xf>
    <xf numFmtId="0" fontId="18" fillId="35" borderId="40" xfId="0" applyFont="1" applyFill="1" applyBorder="1" applyAlignment="1" applyProtection="1">
      <alignment horizontal="center"/>
      <protection hidden="1"/>
    </xf>
    <xf numFmtId="0" fontId="18" fillId="35" borderId="29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3" xfId="0" applyFont="1" applyFill="1" applyBorder="1" applyAlignment="1">
      <alignment/>
    </xf>
    <xf numFmtId="0" fontId="18" fillId="35" borderId="44" xfId="0" applyFont="1" applyFill="1" applyBorder="1" applyAlignment="1">
      <alignment/>
    </xf>
    <xf numFmtId="0" fontId="27" fillId="35" borderId="85" xfId="0" applyFont="1" applyFill="1" applyBorder="1" applyAlignment="1">
      <alignment horizontal="center"/>
    </xf>
    <xf numFmtId="0" fontId="18" fillId="35" borderId="35" xfId="0" applyFont="1" applyFill="1" applyBorder="1" applyAlignment="1">
      <alignment horizontal="center"/>
    </xf>
    <xf numFmtId="0" fontId="18" fillId="33" borderId="51" xfId="0" applyFont="1" applyFill="1" applyBorder="1" applyAlignment="1" applyProtection="1">
      <alignment horizontal="center"/>
      <protection hidden="1"/>
    </xf>
    <xf numFmtId="0" fontId="18" fillId="33" borderId="52" xfId="0" applyFont="1" applyFill="1" applyBorder="1" applyAlignment="1" applyProtection="1">
      <alignment horizontal="center"/>
      <protection hidden="1"/>
    </xf>
    <xf numFmtId="0" fontId="18" fillId="35" borderId="94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18" fillId="35" borderId="94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18" fillId="35" borderId="44" xfId="0" applyFont="1" applyFill="1" applyBorder="1" applyAlignment="1" applyProtection="1">
      <alignment horizontal="center"/>
      <protection hidden="1"/>
    </xf>
    <xf numFmtId="0" fontId="18" fillId="35" borderId="33" xfId="0" applyFont="1" applyFill="1" applyBorder="1" applyAlignment="1" applyProtection="1">
      <alignment horizontal="center"/>
      <protection hidden="1"/>
    </xf>
    <xf numFmtId="0" fontId="18" fillId="35" borderId="35" xfId="0" applyFont="1" applyFill="1" applyBorder="1" applyAlignment="1" applyProtection="1">
      <alignment horizontal="center"/>
      <protection hidden="1"/>
    </xf>
    <xf numFmtId="0" fontId="18" fillId="0" borderId="51" xfId="0" applyFont="1" applyFill="1" applyBorder="1" applyAlignment="1" applyProtection="1">
      <alignment horizontal="center" vertical="center"/>
      <protection hidden="1"/>
    </xf>
    <xf numFmtId="0" fontId="18" fillId="0" borderId="51" xfId="0" applyFont="1" applyFill="1" applyBorder="1" applyAlignment="1" applyProtection="1">
      <alignment horizontal="center"/>
      <protection hidden="1"/>
    </xf>
    <xf numFmtId="0" fontId="18" fillId="35" borderId="41" xfId="0" applyFont="1" applyFill="1" applyBorder="1" applyAlignment="1">
      <alignment/>
    </xf>
    <xf numFmtId="0" fontId="18" fillId="35" borderId="61" xfId="0" applyFont="1" applyFill="1" applyBorder="1" applyAlignment="1">
      <alignment/>
    </xf>
    <xf numFmtId="0" fontId="18" fillId="35" borderId="83" xfId="0" applyFont="1" applyFill="1" applyBorder="1" applyAlignment="1" applyProtection="1">
      <alignment horizontal="center"/>
      <protection hidden="1"/>
    </xf>
    <xf numFmtId="0" fontId="18" fillId="35" borderId="42" xfId="0" applyFont="1" applyFill="1" applyBorder="1" applyAlignment="1" applyProtection="1">
      <alignment horizontal="center"/>
      <protection hidden="1"/>
    </xf>
    <xf numFmtId="0" fontId="18" fillId="35" borderId="61" xfId="0" applyFont="1" applyFill="1" applyBorder="1" applyAlignment="1" applyProtection="1">
      <alignment horizontal="center"/>
      <protection hidden="1"/>
    </xf>
    <xf numFmtId="0" fontId="18" fillId="33" borderId="48" xfId="0" applyFont="1" applyFill="1" applyBorder="1" applyAlignment="1" applyProtection="1">
      <alignment horizontal="center"/>
      <protection hidden="1"/>
    </xf>
    <xf numFmtId="0" fontId="18" fillId="35" borderId="41" xfId="0" applyFont="1" applyFill="1" applyBorder="1" applyAlignment="1" applyProtection="1">
      <alignment horizontal="center"/>
      <protection hidden="1"/>
    </xf>
    <xf numFmtId="0" fontId="18" fillId="35" borderId="43" xfId="0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 horizontal="center"/>
      <protection hidden="1"/>
    </xf>
    <xf numFmtId="0" fontId="18" fillId="35" borderId="40" xfId="0" applyFont="1" applyFill="1" applyBorder="1" applyAlignment="1">
      <alignment horizontal="center"/>
    </xf>
    <xf numFmtId="0" fontId="18" fillId="35" borderId="36" xfId="0" applyFont="1" applyFill="1" applyBorder="1" applyAlignment="1">
      <alignment/>
    </xf>
    <xf numFmtId="0" fontId="18" fillId="35" borderId="59" xfId="0" applyFont="1" applyFill="1" applyBorder="1" applyAlignment="1">
      <alignment/>
    </xf>
    <xf numFmtId="0" fontId="18" fillId="35" borderId="85" xfId="0" applyFont="1" applyFill="1" applyBorder="1" applyAlignment="1">
      <alignment horizontal="center"/>
    </xf>
    <xf numFmtId="0" fontId="18" fillId="35" borderId="95" xfId="0" applyFont="1" applyFill="1" applyBorder="1" applyAlignment="1">
      <alignment horizontal="center"/>
    </xf>
    <xf numFmtId="0" fontId="18" fillId="35" borderId="37" xfId="0" applyFont="1" applyFill="1" applyBorder="1" applyAlignment="1">
      <alignment horizontal="center"/>
    </xf>
    <xf numFmtId="0" fontId="18" fillId="35" borderId="59" xfId="0" applyFont="1" applyFill="1" applyBorder="1" applyAlignment="1">
      <alignment horizontal="center"/>
    </xf>
    <xf numFmtId="0" fontId="18" fillId="35" borderId="95" xfId="0" applyFont="1" applyFill="1" applyBorder="1" applyAlignment="1" applyProtection="1">
      <alignment horizontal="center"/>
      <protection hidden="1"/>
    </xf>
    <xf numFmtId="0" fontId="18" fillId="35" borderId="37" xfId="0" applyFont="1" applyFill="1" applyBorder="1" applyAlignment="1" applyProtection="1">
      <alignment horizontal="center"/>
      <protection hidden="1"/>
    </xf>
    <xf numFmtId="0" fontId="18" fillId="35" borderId="59" xfId="0" applyFont="1" applyFill="1" applyBorder="1" applyAlignment="1" applyProtection="1">
      <alignment horizontal="center"/>
      <protection hidden="1"/>
    </xf>
    <xf numFmtId="0" fontId="18" fillId="35" borderId="36" xfId="0" applyFont="1" applyFill="1" applyBorder="1" applyAlignment="1" applyProtection="1">
      <alignment horizontal="center"/>
      <protection hidden="1"/>
    </xf>
    <xf numFmtId="0" fontId="18" fillId="35" borderId="38" xfId="0" applyFont="1" applyFill="1" applyBorder="1" applyAlignment="1" applyProtection="1">
      <alignment horizontal="center"/>
      <protection hidden="1"/>
    </xf>
    <xf numFmtId="0" fontId="27" fillId="35" borderId="91" xfId="0" applyFont="1" applyFill="1" applyBorder="1" applyAlignment="1">
      <alignment horizontal="center"/>
    </xf>
    <xf numFmtId="0" fontId="18" fillId="35" borderId="92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18" fillId="35" borderId="45" xfId="0" applyFont="1" applyFill="1" applyBorder="1" applyAlignment="1">
      <alignment horizontal="center"/>
    </xf>
    <xf numFmtId="0" fontId="18" fillId="35" borderId="25" xfId="0" applyFont="1" applyFill="1" applyBorder="1" applyAlignment="1" applyProtection="1">
      <alignment horizontal="center"/>
      <protection hidden="1"/>
    </xf>
    <xf numFmtId="0" fontId="18" fillId="35" borderId="26" xfId="0" applyFont="1" applyFill="1" applyBorder="1" applyAlignment="1" applyProtection="1">
      <alignment horizontal="center"/>
      <protection hidden="1"/>
    </xf>
    <xf numFmtId="0" fontId="18" fillId="35" borderId="27" xfId="0" applyFont="1" applyFill="1" applyBorder="1" applyAlignment="1" applyProtection="1">
      <alignment horizontal="center"/>
      <protection hidden="1"/>
    </xf>
    <xf numFmtId="0" fontId="18" fillId="35" borderId="92" xfId="0" applyFont="1" applyFill="1" applyBorder="1" applyAlignment="1" applyProtection="1">
      <alignment horizontal="center"/>
      <protection hidden="1"/>
    </xf>
    <xf numFmtId="0" fontId="18" fillId="35" borderId="45" xfId="0" applyFont="1" applyFill="1" applyBorder="1" applyAlignment="1" applyProtection="1">
      <alignment horizontal="center"/>
      <protection hidden="1"/>
    </xf>
    <xf numFmtId="0" fontId="18" fillId="35" borderId="44" xfId="0" applyFont="1" applyFill="1" applyBorder="1" applyAlignment="1">
      <alignment horizontal="center"/>
    </xf>
    <xf numFmtId="0" fontId="18" fillId="33" borderId="50" xfId="0" applyFont="1" applyFill="1" applyBorder="1" applyAlignment="1" applyProtection="1">
      <alignment horizontal="center"/>
      <protection hidden="1"/>
    </xf>
    <xf numFmtId="0" fontId="18" fillId="35" borderId="25" xfId="0" applyFont="1" applyFill="1" applyBorder="1" applyAlignment="1">
      <alignment horizontal="center"/>
    </xf>
    <xf numFmtId="0" fontId="18" fillId="35" borderId="29" xfId="0" applyFont="1" applyFill="1" applyBorder="1" applyAlignment="1">
      <alignment horizontal="center"/>
    </xf>
    <xf numFmtId="0" fontId="18" fillId="35" borderId="33" xfId="0" applyFont="1" applyFill="1" applyBorder="1" applyAlignment="1">
      <alignment horizontal="center"/>
    </xf>
    <xf numFmtId="0" fontId="18" fillId="35" borderId="83" xfId="0" applyFont="1" applyFill="1" applyBorder="1" applyAlignment="1">
      <alignment horizontal="center"/>
    </xf>
    <xf numFmtId="0" fontId="18" fillId="35" borderId="42" xfId="0" applyFont="1" applyFill="1" applyBorder="1" applyAlignment="1">
      <alignment horizontal="center"/>
    </xf>
    <xf numFmtId="0" fontId="18" fillId="35" borderId="61" xfId="0" applyFont="1" applyFill="1" applyBorder="1" applyAlignment="1">
      <alignment horizontal="center"/>
    </xf>
    <xf numFmtId="0" fontId="18" fillId="35" borderId="41" xfId="0" applyFont="1" applyFill="1" applyBorder="1" applyAlignment="1">
      <alignment horizontal="center"/>
    </xf>
    <xf numFmtId="0" fontId="18" fillId="35" borderId="43" xfId="0" applyFont="1" applyFill="1" applyBorder="1" applyAlignment="1">
      <alignment horizontal="center"/>
    </xf>
    <xf numFmtId="0" fontId="18" fillId="35" borderId="36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26" fillId="35" borderId="0" xfId="0" applyFont="1" applyFill="1" applyBorder="1" applyAlignment="1" applyProtection="1">
      <alignment horizontal="center"/>
      <protection hidden="1"/>
    </xf>
    <xf numFmtId="0" fontId="27" fillId="35" borderId="0" xfId="0" applyFont="1" applyFill="1" applyBorder="1" applyAlignment="1" applyProtection="1">
      <alignment horizontal="center"/>
      <protection hidden="1"/>
    </xf>
    <xf numFmtId="0" fontId="26" fillId="35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 applyProtection="1">
      <alignment horizontal="center"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 horizontal="center"/>
      <protection hidden="1"/>
    </xf>
    <xf numFmtId="2" fontId="27" fillId="0" borderId="96" xfId="0" applyNumberFormat="1" applyFont="1" applyFill="1" applyBorder="1" applyAlignment="1" applyProtection="1">
      <alignment horizontal="center"/>
      <protection hidden="1"/>
    </xf>
    <xf numFmtId="2" fontId="18" fillId="0" borderId="97" xfId="0" applyNumberFormat="1" applyFont="1" applyFill="1" applyBorder="1" applyAlignment="1" applyProtection="1">
      <alignment horizontal="center"/>
      <protection hidden="1"/>
    </xf>
    <xf numFmtId="0" fontId="0" fillId="33" borderId="91" xfId="0" applyFill="1" applyBorder="1" applyAlignment="1">
      <alignment horizontal="center"/>
    </xf>
    <xf numFmtId="0" fontId="27" fillId="35" borderId="98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0" fillId="0" borderId="11" xfId="0" applyFont="1" applyFill="1" applyBorder="1" applyAlignment="1">
      <alignment horizontal="right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32" fillId="36" borderId="25" xfId="0" applyFont="1" applyFill="1" applyBorder="1" applyAlignment="1">
      <alignment horizontal="center"/>
    </xf>
    <xf numFmtId="0" fontId="32" fillId="36" borderId="26" xfId="0" applyFont="1" applyFill="1" applyBorder="1" applyAlignment="1">
      <alignment horizontal="center"/>
    </xf>
    <xf numFmtId="0" fontId="32" fillId="36" borderId="27" xfId="0" applyFont="1" applyFill="1" applyBorder="1" applyAlignment="1">
      <alignment horizontal="center"/>
    </xf>
    <xf numFmtId="0" fontId="32" fillId="36" borderId="29" xfId="0" applyFont="1" applyFill="1" applyBorder="1" applyAlignment="1">
      <alignment horizontal="center"/>
    </xf>
    <xf numFmtId="0" fontId="32" fillId="36" borderId="30" xfId="0" applyFont="1" applyFill="1" applyBorder="1" applyAlignment="1">
      <alignment horizontal="center"/>
    </xf>
    <xf numFmtId="0" fontId="32" fillId="36" borderId="31" xfId="0" applyFont="1" applyFill="1" applyBorder="1" applyAlignment="1">
      <alignment horizontal="center"/>
    </xf>
    <xf numFmtId="0" fontId="33" fillId="0" borderId="18" xfId="0" applyFont="1" applyFill="1" applyBorder="1" applyAlignment="1" applyProtection="1">
      <alignment horizontal="center"/>
      <protection hidden="1"/>
    </xf>
    <xf numFmtId="0" fontId="33" fillId="0" borderId="17" xfId="0" applyFont="1" applyFill="1" applyBorder="1" applyAlignment="1" applyProtection="1">
      <alignment horizontal="center"/>
      <protection hidden="1"/>
    </xf>
    <xf numFmtId="0" fontId="33" fillId="0" borderId="2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3" fillId="0" borderId="21" xfId="0" applyFont="1" applyFill="1" applyBorder="1" applyAlignment="1" applyProtection="1">
      <alignment horizontal="center"/>
      <protection hidden="1"/>
    </xf>
    <xf numFmtId="0" fontId="33" fillId="0" borderId="22" xfId="0" applyFont="1" applyFill="1" applyBorder="1" applyAlignment="1" applyProtection="1">
      <alignment horizontal="center"/>
      <protection hidden="1"/>
    </xf>
    <xf numFmtId="0" fontId="1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7" fillId="35" borderId="82" xfId="0" applyFont="1" applyFill="1" applyBorder="1" applyAlignment="1">
      <alignment horizontal="center"/>
    </xf>
    <xf numFmtId="2" fontId="18" fillId="0" borderId="19" xfId="0" applyNumberFormat="1" applyFont="1" applyFill="1" applyBorder="1" applyAlignment="1" applyProtection="1">
      <alignment horizont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0" fillId="34" borderId="42" xfId="0" applyFill="1" applyBorder="1" applyAlignment="1">
      <alignment/>
    </xf>
    <xf numFmtId="0" fontId="0" fillId="34" borderId="100" xfId="0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hidden="1"/>
    </xf>
    <xf numFmtId="0" fontId="26" fillId="36" borderId="25" xfId="0" applyFont="1" applyFill="1" applyBorder="1" applyAlignment="1" applyProtection="1">
      <alignment horizontal="center" vertical="center"/>
      <protection hidden="1"/>
    </xf>
    <xf numFmtId="0" fontId="26" fillId="36" borderId="26" xfId="0" applyFont="1" applyFill="1" applyBorder="1" applyAlignment="1" applyProtection="1">
      <alignment horizontal="center" vertical="center"/>
      <protection hidden="1"/>
    </xf>
    <xf numFmtId="0" fontId="26" fillId="36" borderId="27" xfId="0" applyFont="1" applyFill="1" applyBorder="1" applyAlignment="1" applyProtection="1">
      <alignment horizontal="center" vertical="center"/>
      <protection hidden="1"/>
    </xf>
    <xf numFmtId="0" fontId="26" fillId="36" borderId="29" xfId="0" applyFont="1" applyFill="1" applyBorder="1" applyAlignment="1" applyProtection="1">
      <alignment horizontal="center" vertical="center"/>
      <protection hidden="1"/>
    </xf>
    <xf numFmtId="0" fontId="26" fillId="36" borderId="30" xfId="0" applyFont="1" applyFill="1" applyBorder="1" applyAlignment="1" applyProtection="1">
      <alignment horizontal="center" vertical="center"/>
      <protection hidden="1"/>
    </xf>
    <xf numFmtId="0" fontId="26" fillId="36" borderId="31" xfId="0" applyFont="1" applyFill="1" applyBorder="1" applyAlignment="1" applyProtection="1">
      <alignment horizontal="center" vertical="center"/>
      <protection hidden="1"/>
    </xf>
    <xf numFmtId="0" fontId="26" fillId="36" borderId="29" xfId="0" applyFont="1" applyFill="1" applyBorder="1" applyAlignment="1" applyProtection="1">
      <alignment horizontal="center"/>
      <protection hidden="1"/>
    </xf>
    <xf numFmtId="0" fontId="26" fillId="36" borderId="30" xfId="0" applyFont="1" applyFill="1" applyBorder="1" applyAlignment="1" applyProtection="1">
      <alignment horizontal="center"/>
      <protection hidden="1"/>
    </xf>
    <xf numFmtId="0" fontId="26" fillId="36" borderId="31" xfId="0" applyFont="1" applyFill="1" applyBorder="1" applyAlignment="1" applyProtection="1">
      <alignment horizontal="center"/>
      <protection hidden="1"/>
    </xf>
    <xf numFmtId="0" fontId="18" fillId="36" borderId="29" xfId="0" applyFont="1" applyFill="1" applyBorder="1" applyAlignment="1" applyProtection="1">
      <alignment horizontal="center"/>
      <protection hidden="1"/>
    </xf>
    <xf numFmtId="0" fontId="18" fillId="36" borderId="30" xfId="0" applyFont="1" applyFill="1" applyBorder="1" applyAlignment="1" applyProtection="1">
      <alignment horizontal="center"/>
      <protection hidden="1"/>
    </xf>
    <xf numFmtId="0" fontId="18" fillId="36" borderId="31" xfId="0" applyFont="1" applyFill="1" applyBorder="1" applyAlignment="1" applyProtection="1">
      <alignment horizontal="center"/>
      <protection hidden="1"/>
    </xf>
    <xf numFmtId="0" fontId="18" fillId="36" borderId="33" xfId="0" applyFont="1" applyFill="1" applyBorder="1" applyAlignment="1" applyProtection="1">
      <alignment horizontal="center"/>
      <protection hidden="1"/>
    </xf>
    <xf numFmtId="0" fontId="18" fillId="36" borderId="34" xfId="0" applyFont="1" applyFill="1" applyBorder="1" applyAlignment="1" applyProtection="1">
      <alignment horizontal="center"/>
      <protection hidden="1"/>
    </xf>
    <xf numFmtId="0" fontId="18" fillId="36" borderId="35" xfId="0" applyFont="1" applyFill="1" applyBorder="1" applyAlignment="1" applyProtection="1">
      <alignment horizontal="center"/>
      <protection hidden="1"/>
    </xf>
    <xf numFmtId="0" fontId="0" fillId="34" borderId="43" xfId="0" applyFill="1" applyBorder="1" applyAlignment="1">
      <alignment/>
    </xf>
    <xf numFmtId="0" fontId="18" fillId="35" borderId="93" xfId="0" applyFont="1" applyFill="1" applyBorder="1" applyAlignment="1" applyProtection="1">
      <alignment horizontal="center" vertical="center"/>
      <protection hidden="1"/>
    </xf>
    <xf numFmtId="0" fontId="18" fillId="35" borderId="30" xfId="0" applyFont="1" applyFill="1" applyBorder="1" applyAlignment="1" applyProtection="1">
      <alignment horizontal="center" vertical="center"/>
      <protection hidden="1"/>
    </xf>
    <xf numFmtId="0" fontId="18" fillId="35" borderId="40" xfId="0" applyFont="1" applyFill="1" applyBorder="1" applyAlignment="1" applyProtection="1">
      <alignment horizontal="center" vertical="center"/>
      <protection hidden="1"/>
    </xf>
    <xf numFmtId="0" fontId="0" fillId="34" borderId="92" xfId="0" applyFill="1" applyBorder="1" applyAlignment="1">
      <alignment horizontal="center"/>
    </xf>
    <xf numFmtId="0" fontId="0" fillId="34" borderId="93" xfId="0" applyFill="1" applyBorder="1" applyAlignment="1">
      <alignment horizontal="center"/>
    </xf>
    <xf numFmtId="0" fontId="0" fillId="34" borderId="95" xfId="0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33" borderId="93" xfId="0" applyFill="1" applyBorder="1" applyAlignment="1">
      <alignment horizontal="center"/>
    </xf>
    <xf numFmtId="0" fontId="0" fillId="33" borderId="95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3" borderId="101" xfId="0" applyFill="1" applyBorder="1" applyAlignment="1">
      <alignment horizontal="center"/>
    </xf>
    <xf numFmtId="0" fontId="0" fillId="34" borderId="94" xfId="0" applyFill="1" applyBorder="1" applyAlignment="1">
      <alignment horizontal="center"/>
    </xf>
    <xf numFmtId="0" fontId="0" fillId="33" borderId="38" xfId="0" applyFont="1" applyFill="1" applyBorder="1" applyAlignment="1">
      <alignment/>
    </xf>
    <xf numFmtId="0" fontId="18" fillId="0" borderId="30" xfId="0" applyFont="1" applyFill="1" applyBorder="1" applyAlignment="1" applyProtection="1">
      <alignment horizontal="center"/>
      <protection hidden="1"/>
    </xf>
    <xf numFmtId="0" fontId="18" fillId="35" borderId="82" xfId="0" applyFont="1" applyFill="1" applyBorder="1" applyAlignment="1">
      <alignment horizontal="center"/>
    </xf>
    <xf numFmtId="0" fontId="26" fillId="35" borderId="83" xfId="0" applyFont="1" applyFill="1" applyBorder="1" applyAlignment="1">
      <alignment horizontal="center"/>
    </xf>
    <xf numFmtId="0" fontId="26" fillId="35" borderId="42" xfId="0" applyFont="1" applyFill="1" applyBorder="1" applyAlignment="1">
      <alignment horizontal="center"/>
    </xf>
    <xf numFmtId="0" fontId="26" fillId="35" borderId="43" xfId="0" applyFont="1" applyFill="1" applyBorder="1" applyAlignment="1">
      <alignment horizontal="center"/>
    </xf>
    <xf numFmtId="0" fontId="26" fillId="35" borderId="83" xfId="0" applyFont="1" applyFill="1" applyBorder="1" applyAlignment="1" applyProtection="1">
      <alignment horizontal="center" vertical="center"/>
      <protection hidden="1"/>
    </xf>
    <xf numFmtId="0" fontId="26" fillId="35" borderId="42" xfId="0" applyFont="1" applyFill="1" applyBorder="1" applyAlignment="1" applyProtection="1">
      <alignment horizontal="center" vertical="center"/>
      <protection hidden="1"/>
    </xf>
    <xf numFmtId="0" fontId="26" fillId="35" borderId="61" xfId="0" applyFont="1" applyFill="1" applyBorder="1" applyAlignment="1" applyProtection="1">
      <alignment horizontal="center" vertical="center"/>
      <protection hidden="1"/>
    </xf>
    <xf numFmtId="0" fontId="26" fillId="36" borderId="41" xfId="0" applyFont="1" applyFill="1" applyBorder="1" applyAlignment="1" applyProtection="1">
      <alignment horizontal="center" vertical="center"/>
      <protection hidden="1"/>
    </xf>
    <xf numFmtId="0" fontId="26" fillId="36" borderId="42" xfId="0" applyFont="1" applyFill="1" applyBorder="1" applyAlignment="1" applyProtection="1">
      <alignment horizontal="center" vertical="center"/>
      <protection hidden="1"/>
    </xf>
    <xf numFmtId="0" fontId="26" fillId="36" borderId="43" xfId="0" applyFont="1" applyFill="1" applyBorder="1" applyAlignment="1" applyProtection="1">
      <alignment horizontal="center" vertical="center"/>
      <protection hidden="1"/>
    </xf>
    <xf numFmtId="0" fontId="26" fillId="35" borderId="41" xfId="0" applyFont="1" applyFill="1" applyBorder="1" applyAlignment="1" applyProtection="1">
      <alignment horizontal="center" vertical="center"/>
      <protection hidden="1"/>
    </xf>
    <xf numFmtId="0" fontId="26" fillId="35" borderId="43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18" fillId="35" borderId="98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73" xfId="0" applyFill="1" applyBorder="1" applyAlignment="1">
      <alignment/>
    </xf>
    <xf numFmtId="0" fontId="32" fillId="36" borderId="36" xfId="0" applyFont="1" applyFill="1" applyBorder="1" applyAlignment="1">
      <alignment horizontal="center"/>
    </xf>
    <xf numFmtId="0" fontId="32" fillId="36" borderId="37" xfId="0" applyFont="1" applyFill="1" applyBorder="1" applyAlignment="1">
      <alignment horizontal="center"/>
    </xf>
    <xf numFmtId="0" fontId="32" fillId="36" borderId="38" xfId="0" applyFont="1" applyFill="1" applyBorder="1" applyAlignment="1">
      <alignment horizontal="center"/>
    </xf>
    <xf numFmtId="2" fontId="27" fillId="0" borderId="24" xfId="0" applyNumberFormat="1" applyFont="1" applyFill="1" applyBorder="1" applyAlignment="1" applyProtection="1">
      <alignment horizontal="center"/>
      <protection hidden="1"/>
    </xf>
    <xf numFmtId="0" fontId="18" fillId="0" borderId="91" xfId="0" applyFont="1" applyFill="1" applyBorder="1" applyAlignment="1" applyProtection="1">
      <alignment horizontal="center" vertical="center"/>
      <protection hidden="1"/>
    </xf>
    <xf numFmtId="0" fontId="18" fillId="0" borderId="102" xfId="0" applyFont="1" applyFill="1" applyBorder="1" applyAlignment="1" applyProtection="1">
      <alignment horizontal="center"/>
      <protection hidden="1"/>
    </xf>
    <xf numFmtId="0" fontId="18" fillId="0" borderId="75" xfId="0" applyFont="1" applyFill="1" applyBorder="1" applyAlignment="1" applyProtection="1">
      <alignment horizontal="center" vertical="center"/>
      <protection hidden="1"/>
    </xf>
    <xf numFmtId="0" fontId="18" fillId="0" borderId="103" xfId="0" applyFont="1" applyFill="1" applyBorder="1" applyAlignment="1" applyProtection="1">
      <alignment horizontal="center"/>
      <protection hidden="1"/>
    </xf>
    <xf numFmtId="0" fontId="27" fillId="0" borderId="75" xfId="0" applyFont="1" applyFill="1" applyBorder="1" applyAlignment="1" applyProtection="1">
      <alignment horizontal="center" vertical="center"/>
      <protection hidden="1"/>
    </xf>
    <xf numFmtId="0" fontId="27" fillId="0" borderId="103" xfId="0" applyFont="1" applyFill="1" applyBorder="1" applyAlignment="1" applyProtection="1">
      <alignment horizontal="center"/>
      <protection hidden="1"/>
    </xf>
    <xf numFmtId="0" fontId="27" fillId="0" borderId="85" xfId="0" applyFont="1" applyFill="1" applyBorder="1" applyAlignment="1" applyProtection="1">
      <alignment horizontal="center" vertical="center"/>
      <protection hidden="1"/>
    </xf>
    <xf numFmtId="0" fontId="27" fillId="0" borderId="104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18" fillId="35" borderId="105" xfId="0" applyFont="1" applyFill="1" applyBorder="1" applyAlignment="1">
      <alignment/>
    </xf>
    <xf numFmtId="2" fontId="27" fillId="0" borderId="99" xfId="0" applyNumberFormat="1" applyFont="1" applyFill="1" applyBorder="1" applyAlignment="1" applyProtection="1">
      <alignment horizont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2" fontId="27" fillId="0" borderId="19" xfId="0" applyNumberFormat="1" applyFont="1" applyFill="1" applyBorder="1" applyAlignment="1" applyProtection="1">
      <alignment horizontal="center"/>
      <protection hidden="1"/>
    </xf>
    <xf numFmtId="0" fontId="18" fillId="35" borderId="71" xfId="0" applyFont="1" applyFill="1" applyBorder="1" applyAlignment="1">
      <alignment/>
    </xf>
    <xf numFmtId="0" fontId="18" fillId="35" borderId="71" xfId="0" applyFont="1" applyFill="1" applyBorder="1" applyAlignment="1" applyProtection="1">
      <alignment horizontal="center"/>
      <protection hidden="1"/>
    </xf>
    <xf numFmtId="0" fontId="18" fillId="35" borderId="72" xfId="0" applyFont="1" applyFill="1" applyBorder="1" applyAlignment="1" applyProtection="1">
      <alignment horizontal="center"/>
      <protection hidden="1"/>
    </xf>
    <xf numFmtId="0" fontId="18" fillId="35" borderId="73" xfId="0" applyFont="1" applyFill="1" applyBorder="1" applyAlignment="1" applyProtection="1">
      <alignment horizontal="center"/>
      <protection hidden="1"/>
    </xf>
    <xf numFmtId="0" fontId="18" fillId="35" borderId="84" xfId="0" applyFont="1" applyFill="1" applyBorder="1" applyAlignment="1" applyProtection="1">
      <alignment horizontal="center"/>
      <protection hidden="1"/>
    </xf>
    <xf numFmtId="0" fontId="18" fillId="35" borderId="106" xfId="0" applyFont="1" applyFill="1" applyBorder="1" applyAlignment="1" applyProtection="1">
      <alignment horizontal="center"/>
      <protection hidden="1"/>
    </xf>
    <xf numFmtId="0" fontId="18" fillId="35" borderId="35" xfId="0" applyFont="1" applyFill="1" applyBorder="1" applyAlignment="1">
      <alignment/>
    </xf>
    <xf numFmtId="0" fontId="27" fillId="0" borderId="50" xfId="0" applyFont="1" applyFill="1" applyBorder="1" applyAlignment="1" applyProtection="1">
      <alignment horizontal="center" vertical="center"/>
      <protection hidden="1"/>
    </xf>
    <xf numFmtId="0" fontId="27" fillId="0" borderId="51" xfId="0" applyFont="1" applyFill="1" applyBorder="1" applyAlignment="1" applyProtection="1">
      <alignment horizontal="center"/>
      <protection hidden="1"/>
    </xf>
    <xf numFmtId="0" fontId="18" fillId="35" borderId="85" xfId="0" applyFont="1" applyFill="1" applyBorder="1" applyAlignment="1" applyProtection="1">
      <alignment horizontal="center"/>
      <protection hidden="1"/>
    </xf>
    <xf numFmtId="0" fontId="18" fillId="35" borderId="104" xfId="0" applyFont="1" applyFill="1" applyBorder="1" applyAlignment="1" applyProtection="1">
      <alignment horizontal="center"/>
      <protection hidden="1"/>
    </xf>
    <xf numFmtId="0" fontId="18" fillId="35" borderId="107" xfId="0" applyFont="1" applyFill="1" applyBorder="1" applyAlignment="1" applyProtection="1">
      <alignment horizontal="center"/>
      <protection hidden="1"/>
    </xf>
    <xf numFmtId="0" fontId="27" fillId="35" borderId="40" xfId="0" applyFont="1" applyFill="1" applyBorder="1" applyAlignment="1" applyProtection="1">
      <alignment horizontal="center"/>
      <protection hidden="1"/>
    </xf>
    <xf numFmtId="0" fontId="27" fillId="35" borderId="93" xfId="0" applyFont="1" applyFill="1" applyBorder="1" applyAlignment="1" applyProtection="1">
      <alignment horizontal="center"/>
      <protection hidden="1"/>
    </xf>
    <xf numFmtId="0" fontId="27" fillId="35" borderId="30" xfId="0" applyFont="1" applyFill="1" applyBorder="1" applyAlignment="1" applyProtection="1">
      <alignment horizontal="center"/>
      <protection hidden="1"/>
    </xf>
    <xf numFmtId="0" fontId="27" fillId="35" borderId="94" xfId="0" applyFont="1" applyFill="1" applyBorder="1" applyAlignment="1" applyProtection="1">
      <alignment horizontal="center"/>
      <protection hidden="1"/>
    </xf>
    <xf numFmtId="0" fontId="27" fillId="35" borderId="34" xfId="0" applyFont="1" applyFill="1" applyBorder="1" applyAlignment="1" applyProtection="1">
      <alignment horizontal="center"/>
      <protection hidden="1"/>
    </xf>
    <xf numFmtId="0" fontId="27" fillId="35" borderId="44" xfId="0" applyFont="1" applyFill="1" applyBorder="1" applyAlignment="1" applyProtection="1">
      <alignment horizontal="center"/>
      <protection hidden="1"/>
    </xf>
    <xf numFmtId="0" fontId="27" fillId="35" borderId="95" xfId="0" applyFont="1" applyFill="1" applyBorder="1" applyAlignment="1" applyProtection="1">
      <alignment horizontal="center"/>
      <protection hidden="1"/>
    </xf>
    <xf numFmtId="0" fontId="27" fillId="35" borderId="37" xfId="0" applyFont="1" applyFill="1" applyBorder="1" applyAlignment="1" applyProtection="1">
      <alignment horizontal="center"/>
      <protection hidden="1"/>
    </xf>
    <xf numFmtId="0" fontId="27" fillId="35" borderId="59" xfId="0" applyFont="1" applyFill="1" applyBorder="1" applyAlignment="1" applyProtection="1">
      <alignment horizontal="center"/>
      <protection hidden="1"/>
    </xf>
    <xf numFmtId="0" fontId="27" fillId="35" borderId="41" xfId="0" applyFont="1" applyFill="1" applyBorder="1" applyAlignment="1" applyProtection="1">
      <alignment horizontal="center"/>
      <protection hidden="1"/>
    </xf>
    <xf numFmtId="0" fontId="27" fillId="35" borderId="42" xfId="0" applyFont="1" applyFill="1" applyBorder="1" applyAlignment="1" applyProtection="1">
      <alignment horizontal="center"/>
      <protection hidden="1"/>
    </xf>
    <xf numFmtId="0" fontId="27" fillId="35" borderId="43" xfId="0" applyFont="1" applyFill="1" applyBorder="1" applyAlignment="1" applyProtection="1">
      <alignment horizontal="center"/>
      <protection hidden="1"/>
    </xf>
    <xf numFmtId="0" fontId="27" fillId="35" borderId="29" xfId="0" applyFont="1" applyFill="1" applyBorder="1" applyAlignment="1" applyProtection="1">
      <alignment horizontal="center"/>
      <protection hidden="1"/>
    </xf>
    <xf numFmtId="0" fontId="27" fillId="35" borderId="31" xfId="0" applyFont="1" applyFill="1" applyBorder="1" applyAlignment="1" applyProtection="1">
      <alignment horizontal="center"/>
      <protection hidden="1"/>
    </xf>
    <xf numFmtId="0" fontId="27" fillId="35" borderId="36" xfId="0" applyFont="1" applyFill="1" applyBorder="1" applyAlignment="1" applyProtection="1">
      <alignment horizontal="center"/>
      <protection hidden="1"/>
    </xf>
    <xf numFmtId="0" fontId="27" fillId="35" borderId="38" xfId="0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3" borderId="108" xfId="0" applyFill="1" applyBorder="1" applyAlignment="1" applyProtection="1">
      <alignment horizontal="center"/>
      <protection hidden="1"/>
    </xf>
    <xf numFmtId="0" fontId="0" fillId="0" borderId="48" xfId="0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57" xfId="0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27" fillId="35" borderId="83" xfId="0" applyFont="1" applyFill="1" applyBorder="1" applyAlignment="1">
      <alignment horizontal="center"/>
    </xf>
    <xf numFmtId="0" fontId="27" fillId="35" borderId="42" xfId="0" applyFont="1" applyFill="1" applyBorder="1" applyAlignment="1">
      <alignment horizontal="center"/>
    </xf>
    <xf numFmtId="0" fontId="27" fillId="35" borderId="61" xfId="0" applyFont="1" applyFill="1" applyBorder="1" applyAlignment="1">
      <alignment horizontal="center"/>
    </xf>
    <xf numFmtId="0" fontId="27" fillId="35" borderId="93" xfId="0" applyFont="1" applyFill="1" applyBorder="1" applyAlignment="1">
      <alignment horizontal="center"/>
    </xf>
    <xf numFmtId="0" fontId="27" fillId="35" borderId="30" xfId="0" applyFont="1" applyFill="1" applyBorder="1" applyAlignment="1">
      <alignment horizontal="center"/>
    </xf>
    <xf numFmtId="0" fontId="27" fillId="35" borderId="40" xfId="0" applyFont="1" applyFill="1" applyBorder="1" applyAlignment="1">
      <alignment horizontal="center"/>
    </xf>
    <xf numFmtId="0" fontId="27" fillId="35" borderId="95" xfId="0" applyFont="1" applyFill="1" applyBorder="1" applyAlignment="1">
      <alignment horizontal="center"/>
    </xf>
    <xf numFmtId="0" fontId="27" fillId="35" borderId="37" xfId="0" applyFont="1" applyFill="1" applyBorder="1" applyAlignment="1">
      <alignment horizontal="center"/>
    </xf>
    <xf numFmtId="0" fontId="27" fillId="35" borderId="59" xfId="0" applyFont="1" applyFill="1" applyBorder="1" applyAlignment="1">
      <alignment horizontal="center"/>
    </xf>
    <xf numFmtId="0" fontId="27" fillId="35" borderId="33" xfId="0" applyFont="1" applyFill="1" applyBorder="1" applyAlignment="1">
      <alignment horizontal="center"/>
    </xf>
    <xf numFmtId="0" fontId="27" fillId="35" borderId="34" xfId="0" applyFont="1" applyFill="1" applyBorder="1" applyAlignment="1">
      <alignment horizontal="center"/>
    </xf>
    <xf numFmtId="0" fontId="27" fillId="35" borderId="35" xfId="0" applyFont="1" applyFill="1" applyBorder="1" applyAlignment="1">
      <alignment horizontal="center"/>
    </xf>
    <xf numFmtId="0" fontId="27" fillId="0" borderId="51" xfId="0" applyFont="1" applyFill="1" applyBorder="1" applyAlignment="1" applyProtection="1">
      <alignment horizontal="center" vertical="center"/>
      <protection hidden="1"/>
    </xf>
    <xf numFmtId="0" fontId="27" fillId="35" borderId="33" xfId="0" applyFont="1" applyFill="1" applyBorder="1" applyAlignment="1" applyProtection="1">
      <alignment horizontal="center"/>
      <protection hidden="1"/>
    </xf>
    <xf numFmtId="0" fontId="27" fillId="35" borderId="35" xfId="0" applyFont="1" applyFill="1" applyBorder="1" applyAlignment="1" applyProtection="1">
      <alignment horizontal="center"/>
      <protection hidden="1"/>
    </xf>
    <xf numFmtId="0" fontId="27" fillId="35" borderId="83" xfId="0" applyFont="1" applyFill="1" applyBorder="1" applyAlignment="1" applyProtection="1">
      <alignment horizontal="center"/>
      <protection hidden="1"/>
    </xf>
    <xf numFmtId="0" fontId="27" fillId="35" borderId="61" xfId="0" applyFont="1" applyFill="1" applyBorder="1" applyAlignment="1" applyProtection="1">
      <alignment horizontal="center"/>
      <protection hidden="1"/>
    </xf>
    <xf numFmtId="0" fontId="27" fillId="35" borderId="43" xfId="0" applyFont="1" applyFill="1" applyBorder="1" applyAlignment="1">
      <alignment horizontal="center"/>
    </xf>
    <xf numFmtId="0" fontId="27" fillId="35" borderId="3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7" fillId="35" borderId="29" xfId="0" applyFont="1" applyFill="1" applyBorder="1" applyAlignment="1">
      <alignment horizontal="center"/>
    </xf>
    <xf numFmtId="0" fontId="27" fillId="35" borderId="36" xfId="0" applyFont="1" applyFill="1" applyBorder="1" applyAlignment="1">
      <alignment horizontal="center"/>
    </xf>
    <xf numFmtId="0" fontId="27" fillId="35" borderId="38" xfId="0" applyFont="1" applyFill="1" applyBorder="1" applyAlignment="1">
      <alignment horizontal="center"/>
    </xf>
    <xf numFmtId="0" fontId="27" fillId="35" borderId="83" xfId="0" applyFont="1" applyFill="1" applyBorder="1" applyAlignment="1" applyProtection="1">
      <alignment horizontal="center" vertical="center"/>
      <protection hidden="1"/>
    </xf>
    <xf numFmtId="0" fontId="27" fillId="35" borderId="42" xfId="0" applyFont="1" applyFill="1" applyBorder="1" applyAlignment="1" applyProtection="1">
      <alignment horizontal="center" vertical="center"/>
      <protection hidden="1"/>
    </xf>
    <xf numFmtId="0" fontId="27" fillId="35" borderId="61" xfId="0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/>
      <protection hidden="1"/>
    </xf>
    <xf numFmtId="0" fontId="18" fillId="0" borderId="31" xfId="0" applyFont="1" applyFill="1" applyBorder="1" applyAlignment="1" applyProtection="1">
      <alignment horizontal="center"/>
      <protection hidden="1"/>
    </xf>
    <xf numFmtId="0" fontId="86" fillId="35" borderId="83" xfId="0" applyFont="1" applyFill="1" applyBorder="1" applyAlignment="1" applyProtection="1">
      <alignment horizontal="center"/>
      <protection hidden="1"/>
    </xf>
    <xf numFmtId="0" fontId="86" fillId="35" borderId="42" xfId="0" applyFont="1" applyFill="1" applyBorder="1" applyAlignment="1" applyProtection="1">
      <alignment horizontal="center"/>
      <protection hidden="1"/>
    </xf>
    <xf numFmtId="0" fontId="86" fillId="35" borderId="61" xfId="0" applyFont="1" applyFill="1" applyBorder="1" applyAlignment="1" applyProtection="1">
      <alignment horizontal="center"/>
      <protection hidden="1"/>
    </xf>
    <xf numFmtId="0" fontId="86" fillId="35" borderId="93" xfId="0" applyFont="1" applyFill="1" applyBorder="1" applyAlignment="1" applyProtection="1">
      <alignment horizontal="center"/>
      <protection hidden="1"/>
    </xf>
    <xf numFmtId="0" fontId="86" fillId="35" borderId="30" xfId="0" applyFont="1" applyFill="1" applyBorder="1" applyAlignment="1" applyProtection="1">
      <alignment horizontal="center"/>
      <protection hidden="1"/>
    </xf>
    <xf numFmtId="0" fontId="86" fillId="35" borderId="40" xfId="0" applyFont="1" applyFill="1" applyBorder="1" applyAlignment="1" applyProtection="1">
      <alignment horizontal="center"/>
      <protection hidden="1"/>
    </xf>
    <xf numFmtId="0" fontId="86" fillId="35" borderId="95" xfId="0" applyFont="1" applyFill="1" applyBorder="1" applyAlignment="1" applyProtection="1">
      <alignment horizontal="center"/>
      <protection hidden="1"/>
    </xf>
    <xf numFmtId="0" fontId="86" fillId="35" borderId="37" xfId="0" applyFont="1" applyFill="1" applyBorder="1" applyAlignment="1" applyProtection="1">
      <alignment horizontal="center"/>
      <protection hidden="1"/>
    </xf>
    <xf numFmtId="0" fontId="86" fillId="35" borderId="59" xfId="0" applyFont="1" applyFill="1" applyBorder="1" applyAlignment="1" applyProtection="1">
      <alignment horizontal="center"/>
      <protection hidden="1"/>
    </xf>
    <xf numFmtId="0" fontId="86" fillId="35" borderId="36" xfId="0" applyFont="1" applyFill="1" applyBorder="1" applyAlignment="1" applyProtection="1">
      <alignment horizontal="center"/>
      <protection hidden="1"/>
    </xf>
    <xf numFmtId="0" fontId="86" fillId="35" borderId="38" xfId="0" applyFont="1" applyFill="1" applyBorder="1" applyAlignment="1" applyProtection="1">
      <alignment horizontal="center"/>
      <protection hidden="1"/>
    </xf>
    <xf numFmtId="0" fontId="86" fillId="35" borderId="29" xfId="0" applyFont="1" applyFill="1" applyBorder="1" applyAlignment="1" applyProtection="1">
      <alignment horizontal="center"/>
      <protection hidden="1"/>
    </xf>
    <xf numFmtId="0" fontId="86" fillId="35" borderId="31" xfId="0" applyFont="1" applyFill="1" applyBorder="1" applyAlignment="1" applyProtection="1">
      <alignment horizontal="center"/>
      <protection hidden="1"/>
    </xf>
    <xf numFmtId="0" fontId="86" fillId="35" borderId="33" xfId="0" applyFont="1" applyFill="1" applyBorder="1" applyAlignment="1" applyProtection="1">
      <alignment horizontal="center"/>
      <protection hidden="1"/>
    </xf>
    <xf numFmtId="0" fontId="86" fillId="35" borderId="34" xfId="0" applyFont="1" applyFill="1" applyBorder="1" applyAlignment="1" applyProtection="1">
      <alignment horizontal="center"/>
      <protection hidden="1"/>
    </xf>
    <xf numFmtId="0" fontId="86" fillId="35" borderId="35" xfId="0" applyFont="1" applyFill="1" applyBorder="1" applyAlignment="1" applyProtection="1">
      <alignment horizontal="center"/>
      <protection hidden="1"/>
    </xf>
    <xf numFmtId="0" fontId="86" fillId="35" borderId="41" xfId="0" applyFont="1" applyFill="1" applyBorder="1" applyAlignment="1" applyProtection="1">
      <alignment horizontal="center"/>
      <protection hidden="1"/>
    </xf>
    <xf numFmtId="0" fontId="86" fillId="35" borderId="43" xfId="0" applyFont="1" applyFill="1" applyBorder="1" applyAlignment="1" applyProtection="1">
      <alignment horizontal="center"/>
      <protection hidden="1"/>
    </xf>
    <xf numFmtId="0" fontId="86" fillId="35" borderId="83" xfId="0" applyFont="1" applyFill="1" applyBorder="1" applyAlignment="1">
      <alignment horizontal="center"/>
    </xf>
    <xf numFmtId="0" fontId="86" fillId="35" borderId="42" xfId="0" applyFont="1" applyFill="1" applyBorder="1" applyAlignment="1">
      <alignment horizontal="center"/>
    </xf>
    <xf numFmtId="0" fontId="86" fillId="35" borderId="61" xfId="0" applyFont="1" applyFill="1" applyBorder="1" applyAlignment="1">
      <alignment horizontal="center"/>
    </xf>
    <xf numFmtId="0" fontId="86" fillId="35" borderId="93" xfId="0" applyFont="1" applyFill="1" applyBorder="1" applyAlignment="1">
      <alignment horizontal="center"/>
    </xf>
    <xf numFmtId="0" fontId="86" fillId="35" borderId="30" xfId="0" applyFont="1" applyFill="1" applyBorder="1" applyAlignment="1">
      <alignment horizontal="center"/>
    </xf>
    <xf numFmtId="0" fontId="86" fillId="35" borderId="40" xfId="0" applyFont="1" applyFill="1" applyBorder="1" applyAlignment="1">
      <alignment horizontal="center"/>
    </xf>
    <xf numFmtId="0" fontId="86" fillId="35" borderId="95" xfId="0" applyFont="1" applyFill="1" applyBorder="1" applyAlignment="1">
      <alignment horizontal="center"/>
    </xf>
    <xf numFmtId="0" fontId="86" fillId="35" borderId="37" xfId="0" applyFont="1" applyFill="1" applyBorder="1" applyAlignment="1">
      <alignment horizontal="center"/>
    </xf>
    <xf numFmtId="0" fontId="86" fillId="35" borderId="59" xfId="0" applyFont="1" applyFill="1" applyBorder="1" applyAlignment="1">
      <alignment horizontal="center"/>
    </xf>
    <xf numFmtId="0" fontId="86" fillId="35" borderId="41" xfId="0" applyFont="1" applyFill="1" applyBorder="1" applyAlignment="1" applyProtection="1">
      <alignment horizontal="center" vertical="center"/>
      <protection hidden="1"/>
    </xf>
    <xf numFmtId="0" fontId="86" fillId="35" borderId="42" xfId="0" applyFont="1" applyFill="1" applyBorder="1" applyAlignment="1" applyProtection="1">
      <alignment horizontal="center" vertical="center"/>
      <protection hidden="1"/>
    </xf>
    <xf numFmtId="0" fontId="86" fillId="35" borderId="43" xfId="0" applyFont="1" applyFill="1" applyBorder="1" applyAlignment="1" applyProtection="1">
      <alignment horizontal="center" vertical="center"/>
      <protection hidden="1"/>
    </xf>
    <xf numFmtId="0" fontId="18" fillId="35" borderId="40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2" fontId="18" fillId="0" borderId="24" xfId="0" applyNumberFormat="1" applyFont="1" applyFill="1" applyBorder="1" applyAlignment="1" applyProtection="1">
      <alignment horizontal="center"/>
      <protection hidden="1"/>
    </xf>
    <xf numFmtId="0" fontId="86" fillId="35" borderId="41" xfId="0" applyFont="1" applyFill="1" applyBorder="1" applyAlignment="1">
      <alignment horizontal="center"/>
    </xf>
    <xf numFmtId="0" fontId="86" fillId="35" borderId="43" xfId="0" applyFont="1" applyFill="1" applyBorder="1" applyAlignment="1">
      <alignment horizontal="center"/>
    </xf>
    <xf numFmtId="0" fontId="86" fillId="35" borderId="29" xfId="0" applyFont="1" applyFill="1" applyBorder="1" applyAlignment="1">
      <alignment horizontal="center"/>
    </xf>
    <xf numFmtId="0" fontId="86" fillId="35" borderId="31" xfId="0" applyFont="1" applyFill="1" applyBorder="1" applyAlignment="1">
      <alignment horizontal="center"/>
    </xf>
    <xf numFmtId="0" fontId="86" fillId="35" borderId="36" xfId="0" applyFont="1" applyFill="1" applyBorder="1" applyAlignment="1">
      <alignment horizontal="center"/>
    </xf>
    <xf numFmtId="0" fontId="86" fillId="35" borderId="38" xfId="0" applyFont="1" applyFill="1" applyBorder="1" applyAlignment="1">
      <alignment horizontal="center"/>
    </xf>
    <xf numFmtId="0" fontId="86" fillId="35" borderId="33" xfId="0" applyFont="1" applyFill="1" applyBorder="1" applyAlignment="1">
      <alignment horizontal="center"/>
    </xf>
    <xf numFmtId="0" fontId="86" fillId="35" borderId="34" xfId="0" applyFont="1" applyFill="1" applyBorder="1" applyAlignment="1">
      <alignment horizontal="center"/>
    </xf>
    <xf numFmtId="0" fontId="86" fillId="35" borderId="35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right"/>
    </xf>
    <xf numFmtId="0" fontId="87" fillId="0" borderId="11" xfId="0" applyFont="1" applyBorder="1" applyAlignment="1">
      <alignment horizontal="center"/>
    </xf>
    <xf numFmtId="2" fontId="87" fillId="0" borderId="11" xfId="0" applyNumberFormat="1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9" fillId="0" borderId="11" xfId="0" applyFont="1" applyFill="1" applyBorder="1" applyAlignment="1">
      <alignment horizontal="right"/>
    </xf>
    <xf numFmtId="0" fontId="89" fillId="0" borderId="11" xfId="0" applyFont="1" applyBorder="1" applyAlignment="1">
      <alignment horizontal="center"/>
    </xf>
    <xf numFmtId="2" fontId="89" fillId="0" borderId="11" xfId="0" applyNumberFormat="1" applyFont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2" fontId="87" fillId="0" borderId="11" xfId="0" applyNumberFormat="1" applyFont="1" applyFill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/>
    </xf>
    <xf numFmtId="0" fontId="86" fillId="35" borderId="94" xfId="0" applyFont="1" applyFill="1" applyBorder="1" applyAlignment="1" applyProtection="1">
      <alignment horizontal="center"/>
      <protection hidden="1"/>
    </xf>
    <xf numFmtId="0" fontId="86" fillId="35" borderId="44" xfId="0" applyFont="1" applyFill="1" applyBorder="1" applyAlignment="1" applyProtection="1">
      <alignment horizontal="center"/>
      <protection hidden="1"/>
    </xf>
    <xf numFmtId="0" fontId="18" fillId="35" borderId="59" xfId="0" applyFont="1" applyFill="1" applyBorder="1" applyAlignment="1">
      <alignment/>
    </xf>
    <xf numFmtId="0" fontId="18" fillId="35" borderId="61" xfId="0" applyFont="1" applyFill="1" applyBorder="1" applyAlignment="1">
      <alignment/>
    </xf>
    <xf numFmtId="0" fontId="27" fillId="35" borderId="48" xfId="0" applyFont="1" applyFill="1" applyBorder="1" applyAlignment="1">
      <alignment horizontal="center"/>
    </xf>
    <xf numFmtId="0" fontId="18" fillId="35" borderId="109" xfId="0" applyFont="1" applyFill="1" applyBorder="1" applyAlignment="1">
      <alignment horizontal="center"/>
    </xf>
    <xf numFmtId="1" fontId="89" fillId="0" borderId="11" xfId="0" applyNumberFormat="1" applyFont="1" applyFill="1" applyBorder="1" applyAlignment="1">
      <alignment horizontal="center"/>
    </xf>
    <xf numFmtId="0" fontId="86" fillId="35" borderId="83" xfId="0" applyFont="1" applyFill="1" applyBorder="1" applyAlignment="1" applyProtection="1">
      <alignment horizontal="center" vertical="center"/>
      <protection hidden="1"/>
    </xf>
    <xf numFmtId="0" fontId="86" fillId="35" borderId="61" xfId="0" applyFont="1" applyFill="1" applyBorder="1" applyAlignment="1" applyProtection="1">
      <alignment horizontal="center" vertical="center"/>
      <protection hidden="1"/>
    </xf>
    <xf numFmtId="0" fontId="86" fillId="35" borderId="94" xfId="0" applyFont="1" applyFill="1" applyBorder="1" applyAlignment="1">
      <alignment horizontal="center"/>
    </xf>
    <xf numFmtId="0" fontId="86" fillId="35" borderId="44" xfId="0" applyFont="1" applyFill="1" applyBorder="1" applyAlignment="1">
      <alignment horizontal="center"/>
    </xf>
    <xf numFmtId="0" fontId="86" fillId="35" borderId="9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86" fillId="0" borderId="41" xfId="0" applyFont="1" applyFill="1" applyBorder="1" applyAlignment="1">
      <alignment horizontal="center"/>
    </xf>
    <xf numFmtId="0" fontId="86" fillId="0" borderId="42" xfId="0" applyFont="1" applyFill="1" applyBorder="1" applyAlignment="1">
      <alignment horizontal="center"/>
    </xf>
    <xf numFmtId="0" fontId="86" fillId="0" borderId="43" xfId="0" applyFont="1" applyFill="1" applyBorder="1" applyAlignment="1">
      <alignment horizontal="center"/>
    </xf>
    <xf numFmtId="0" fontId="86" fillId="0" borderId="29" xfId="0" applyFont="1" applyFill="1" applyBorder="1" applyAlignment="1">
      <alignment horizontal="center"/>
    </xf>
    <xf numFmtId="0" fontId="86" fillId="0" borderId="30" xfId="0" applyFont="1" applyFill="1" applyBorder="1" applyAlignment="1">
      <alignment horizontal="center"/>
    </xf>
    <xf numFmtId="0" fontId="86" fillId="0" borderId="31" xfId="0" applyFont="1" applyFill="1" applyBorder="1" applyAlignment="1">
      <alignment horizontal="center"/>
    </xf>
    <xf numFmtId="0" fontId="86" fillId="0" borderId="36" xfId="0" applyFont="1" applyFill="1" applyBorder="1" applyAlignment="1">
      <alignment horizontal="center"/>
    </xf>
    <xf numFmtId="0" fontId="86" fillId="0" borderId="37" xfId="0" applyFont="1" applyFill="1" applyBorder="1" applyAlignment="1">
      <alignment horizontal="center"/>
    </xf>
    <xf numFmtId="0" fontId="86" fillId="0" borderId="38" xfId="0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25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0" fontId="52" fillId="0" borderId="37" xfId="0" applyFont="1" applyBorder="1" applyAlignment="1">
      <alignment/>
    </xf>
    <xf numFmtId="0" fontId="53" fillId="0" borderId="0" xfId="0" applyFont="1" applyAlignment="1">
      <alignment horizontal="center"/>
    </xf>
    <xf numFmtId="0" fontId="0" fillId="37" borderId="0" xfId="0" applyFill="1" applyAlignment="1">
      <alignment/>
    </xf>
    <xf numFmtId="1" fontId="52" fillId="0" borderId="30" xfId="0" applyNumberFormat="1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2" fontId="52" fillId="0" borderId="37" xfId="0" applyNumberFormat="1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2" fontId="52" fillId="0" borderId="30" xfId="0" applyNumberFormat="1" applyFont="1" applyBorder="1" applyAlignment="1">
      <alignment horizontal="center"/>
    </xf>
    <xf numFmtId="2" fontId="52" fillId="0" borderId="31" xfId="0" applyNumberFormat="1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1" fontId="52" fillId="0" borderId="37" xfId="0" applyNumberFormat="1" applyFont="1" applyBorder="1" applyAlignment="1">
      <alignment horizontal="center"/>
    </xf>
    <xf numFmtId="0" fontId="90" fillId="0" borderId="34" xfId="0" applyFont="1" applyBorder="1" applyAlignment="1">
      <alignment horizontal="center"/>
    </xf>
    <xf numFmtId="2" fontId="52" fillId="0" borderId="34" xfId="0" applyNumberFormat="1" applyFont="1" applyBorder="1" applyAlignment="1">
      <alignment horizontal="center"/>
    </xf>
    <xf numFmtId="1" fontId="52" fillId="0" borderId="34" xfId="0" applyNumberFormat="1" applyFont="1" applyBorder="1" applyAlignment="1">
      <alignment horizontal="center"/>
    </xf>
    <xf numFmtId="0" fontId="91" fillId="0" borderId="29" xfId="0" applyFont="1" applyBorder="1" applyAlignment="1">
      <alignment/>
    </xf>
    <xf numFmtId="0" fontId="92" fillId="0" borderId="29" xfId="0" applyFont="1" applyBorder="1" applyAlignment="1">
      <alignment/>
    </xf>
    <xf numFmtId="0" fontId="93" fillId="0" borderId="29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34" xfId="0" applyFont="1" applyBorder="1" applyAlignment="1">
      <alignment/>
    </xf>
    <xf numFmtId="0" fontId="58" fillId="0" borderId="3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8" fillId="0" borderId="26" xfId="0" applyFont="1" applyBorder="1" applyAlignment="1">
      <alignment horizontal="center" vertical="top" wrapText="1"/>
    </xf>
    <xf numFmtId="0" fontId="58" fillId="0" borderId="45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37" xfId="0" applyFont="1" applyBorder="1" applyAlignment="1">
      <alignment/>
    </xf>
    <xf numFmtId="0" fontId="58" fillId="0" borderId="37" xfId="0" applyFont="1" applyBorder="1" applyAlignment="1">
      <alignment horizontal="center"/>
    </xf>
    <xf numFmtId="0" fontId="58" fillId="0" borderId="59" xfId="0" applyFont="1" applyBorder="1" applyAlignment="1">
      <alignment horizontal="center"/>
    </xf>
    <xf numFmtId="2" fontId="58" fillId="0" borderId="40" xfId="0" applyNumberFormat="1" applyFont="1" applyBorder="1" applyAlignment="1">
      <alignment horizontal="center"/>
    </xf>
    <xf numFmtId="2" fontId="58" fillId="0" borderId="59" xfId="0" applyNumberFormat="1" applyFont="1" applyBorder="1" applyAlignment="1">
      <alignment horizontal="center"/>
    </xf>
    <xf numFmtId="0" fontId="58" fillId="0" borderId="110" xfId="0" applyFont="1" applyBorder="1" applyAlignment="1">
      <alignment horizontal="center" vertical="top" wrapText="1"/>
    </xf>
    <xf numFmtId="2" fontId="58" fillId="0" borderId="111" xfId="0" applyNumberFormat="1" applyFont="1" applyBorder="1" applyAlignment="1">
      <alignment horizontal="center"/>
    </xf>
    <xf numFmtId="2" fontId="58" fillId="0" borderId="30" xfId="0" applyNumberFormat="1" applyFont="1" applyBorder="1" applyAlignment="1">
      <alignment horizontal="center"/>
    </xf>
    <xf numFmtId="1" fontId="58" fillId="0" borderId="30" xfId="0" applyNumberFormat="1" applyFont="1" applyBorder="1" applyAlignment="1">
      <alignment horizontal="center"/>
    </xf>
    <xf numFmtId="1" fontId="58" fillId="0" borderId="40" xfId="0" applyNumberFormat="1" applyFont="1" applyBorder="1" applyAlignment="1">
      <alignment horizontal="center"/>
    </xf>
    <xf numFmtId="1" fontId="58" fillId="0" borderId="59" xfId="0" applyNumberFormat="1" applyFont="1" applyBorder="1" applyAlignment="1">
      <alignment horizontal="center"/>
    </xf>
    <xf numFmtId="2" fontId="58" fillId="0" borderId="31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94" fillId="0" borderId="30" xfId="0" applyFont="1" applyBorder="1" applyAlignment="1">
      <alignment horizontal="center"/>
    </xf>
    <xf numFmtId="0" fontId="94" fillId="0" borderId="34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2" fontId="58" fillId="0" borderId="44" xfId="0" applyNumberFormat="1" applyFont="1" applyBorder="1" applyAlignment="1">
      <alignment horizontal="center"/>
    </xf>
    <xf numFmtId="1" fontId="58" fillId="0" borderId="34" xfId="0" applyNumberFormat="1" applyFont="1" applyBorder="1" applyAlignment="1">
      <alignment horizontal="center"/>
    </xf>
    <xf numFmtId="0" fontId="58" fillId="37" borderId="103" xfId="0" applyFont="1" applyFill="1" applyBorder="1" applyAlignment="1">
      <alignment horizontal="center"/>
    </xf>
    <xf numFmtId="0" fontId="58" fillId="37" borderId="103" xfId="0" applyFont="1" applyFill="1" applyBorder="1" applyAlignment="1">
      <alignment/>
    </xf>
    <xf numFmtId="2" fontId="58" fillId="37" borderId="103" xfId="0" applyNumberFormat="1" applyFont="1" applyFill="1" applyBorder="1" applyAlignment="1">
      <alignment horizontal="center"/>
    </xf>
    <xf numFmtId="0" fontId="95" fillId="0" borderId="29" xfId="0" applyFont="1" applyBorder="1" applyAlignment="1">
      <alignment horizontal="center"/>
    </xf>
    <xf numFmtId="0" fontId="96" fillId="0" borderId="29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1" fontId="58" fillId="0" borderId="37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2" fillId="0" borderId="111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1" fontId="28" fillId="0" borderId="111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1" fontId="22" fillId="0" borderId="111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" fontId="22" fillId="0" borderId="11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" fontId="2" fillId="0" borderId="10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34" xfId="0" applyFont="1" applyFill="1" applyBorder="1" applyAlignment="1">
      <alignment horizontal="center" vertical="center"/>
    </xf>
    <xf numFmtId="1" fontId="98" fillId="0" borderId="31" xfId="0" applyNumberFormat="1" applyFont="1" applyFill="1" applyBorder="1" applyAlignment="1">
      <alignment horizontal="center" vertical="center"/>
    </xf>
    <xf numFmtId="1" fontId="98" fillId="0" borderId="35" xfId="0" applyNumberFormat="1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0" fontId="98" fillId="0" borderId="40" xfId="0" applyFont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98" fillId="0" borderId="40" xfId="0" applyFont="1" applyFill="1" applyBorder="1" applyAlignment="1">
      <alignment horizontal="center" vertical="center"/>
    </xf>
    <xf numFmtId="0" fontId="98" fillId="0" borderId="44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20" xfId="0" applyNumberFormat="1" applyFont="1" applyFill="1" applyBorder="1" applyAlignment="1">
      <alignment horizontal="center" vertical="center"/>
    </xf>
    <xf numFmtId="0" fontId="99" fillId="0" borderId="30" xfId="0" applyFont="1" applyFill="1" applyBorder="1" applyAlignment="1">
      <alignment horizontal="center" vertical="center"/>
    </xf>
    <xf numFmtId="1" fontId="99" fillId="0" borderId="3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99" fillId="0" borderId="40" xfId="0" applyFont="1" applyBorder="1" applyAlignment="1">
      <alignment horizontal="center" vertical="center"/>
    </xf>
    <xf numFmtId="0" fontId="99" fillId="0" borderId="40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0" fontId="100" fillId="0" borderId="40" xfId="0" applyFont="1" applyBorder="1" applyAlignment="1">
      <alignment horizontal="center" vertical="center"/>
    </xf>
    <xf numFmtId="0" fontId="100" fillId="0" borderId="45" xfId="0" applyFont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0" fontId="100" fillId="0" borderId="45" xfId="0" applyFont="1" applyFill="1" applyBorder="1" applyAlignment="1">
      <alignment horizontal="center" vertical="center"/>
    </xf>
    <xf numFmtId="1" fontId="100" fillId="0" borderId="31" xfId="0" applyNumberFormat="1" applyFont="1" applyFill="1" applyBorder="1" applyAlignment="1">
      <alignment horizontal="center" vertical="center"/>
    </xf>
    <xf numFmtId="1" fontId="100" fillId="0" borderId="27" xfId="0" applyNumberFormat="1" applyFont="1" applyFill="1" applyBorder="1" applyAlignment="1">
      <alignment horizontal="center" vertical="center"/>
    </xf>
    <xf numFmtId="0" fontId="0" fillId="0" borderId="121" xfId="0" applyFont="1" applyFill="1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center"/>
      <protection hidden="1"/>
    </xf>
    <xf numFmtId="0" fontId="0" fillId="0" borderId="122" xfId="0" applyFont="1" applyBorder="1" applyAlignment="1" applyProtection="1">
      <alignment horizontal="center"/>
      <protection hidden="1"/>
    </xf>
    <xf numFmtId="0" fontId="0" fillId="0" borderId="123" xfId="0" applyFont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24" xfId="0" applyFont="1" applyFill="1" applyBorder="1" applyAlignment="1" applyProtection="1">
      <alignment horizontal="center" vertical="center"/>
      <protection hidden="1"/>
    </xf>
    <xf numFmtId="0" fontId="0" fillId="0" borderId="125" xfId="0" applyFont="1" applyFill="1" applyBorder="1" applyAlignment="1" applyProtection="1">
      <alignment horizontal="center" vertical="center"/>
      <protection hidden="1"/>
    </xf>
    <xf numFmtId="0" fontId="0" fillId="0" borderId="126" xfId="0" applyFont="1" applyFill="1" applyBorder="1" applyAlignment="1" applyProtection="1">
      <alignment horizontal="center" vertical="center"/>
      <protection hidden="1"/>
    </xf>
    <xf numFmtId="0" fontId="0" fillId="0" borderId="121" xfId="0" applyFont="1" applyFill="1" applyBorder="1" applyAlignment="1" applyProtection="1">
      <alignment horizontal="center"/>
      <protection hidden="1"/>
    </xf>
    <xf numFmtId="0" fontId="0" fillId="0" borderId="122" xfId="0" applyFont="1" applyFill="1" applyBorder="1" applyAlignment="1" applyProtection="1">
      <alignment horizontal="center"/>
      <protection hidden="1"/>
    </xf>
    <xf numFmtId="0" fontId="0" fillId="0" borderId="123" xfId="0" applyFont="1" applyFill="1" applyBorder="1" applyAlignment="1" applyProtection="1">
      <alignment horizontal="center"/>
      <protection hidden="1"/>
    </xf>
    <xf numFmtId="0" fontId="0" fillId="0" borderId="127" xfId="0" applyFont="1" applyFill="1" applyBorder="1" applyAlignment="1" applyProtection="1">
      <alignment horizontal="center" vertical="center"/>
      <protection hidden="1"/>
    </xf>
    <xf numFmtId="0" fontId="0" fillId="0" borderId="122" xfId="0" applyFont="1" applyFill="1" applyBorder="1" applyAlignment="1" applyProtection="1">
      <alignment horizontal="center" vertical="center"/>
      <protection hidden="1"/>
    </xf>
    <xf numFmtId="0" fontId="0" fillId="0" borderId="1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28" xfId="0" applyFont="1" applyFill="1" applyBorder="1" applyAlignment="1" applyProtection="1">
      <alignment horizontal="center" vertical="center"/>
      <protection hidden="1"/>
    </xf>
    <xf numFmtId="0" fontId="0" fillId="0" borderId="129" xfId="0" applyFont="1" applyFill="1" applyBorder="1" applyAlignment="1" applyProtection="1">
      <alignment horizontal="center" vertical="center"/>
      <protection hidden="1"/>
    </xf>
    <xf numFmtId="0" fontId="0" fillId="0" borderId="130" xfId="0" applyFont="1" applyFill="1" applyBorder="1" applyAlignment="1" applyProtection="1">
      <alignment horizontal="center" vertical="center"/>
      <protection hidden="1"/>
    </xf>
    <xf numFmtId="0" fontId="0" fillId="0" borderId="128" xfId="0" applyFill="1" applyBorder="1" applyAlignment="1" applyProtection="1">
      <alignment horizontal="center" vertical="center"/>
      <protection hidden="1"/>
    </xf>
    <xf numFmtId="0" fontId="0" fillId="0" borderId="129" xfId="0" applyFill="1" applyBorder="1" applyAlignment="1" applyProtection="1">
      <alignment horizontal="center" vertical="center"/>
      <protection hidden="1"/>
    </xf>
    <xf numFmtId="0" fontId="0" fillId="0" borderId="130" xfId="0" applyFill="1" applyBorder="1" applyAlignment="1" applyProtection="1">
      <alignment horizontal="center" vertical="center"/>
      <protection hidden="1"/>
    </xf>
    <xf numFmtId="0" fontId="0" fillId="0" borderId="127" xfId="0" applyFill="1" applyBorder="1" applyAlignment="1" applyProtection="1">
      <alignment horizontal="center" vertical="center"/>
      <protection hidden="1"/>
    </xf>
    <xf numFmtId="0" fontId="0" fillId="0" borderId="122" xfId="0" applyFill="1" applyBorder="1" applyAlignment="1" applyProtection="1">
      <alignment horizontal="center" vertical="center"/>
      <protection hidden="1"/>
    </xf>
    <xf numFmtId="0" fontId="0" fillId="0" borderId="123" xfId="0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24" xfId="0" applyFill="1" applyBorder="1" applyAlignment="1" applyProtection="1">
      <alignment horizontal="center" vertical="center"/>
      <protection hidden="1"/>
    </xf>
    <xf numFmtId="0" fontId="0" fillId="0" borderId="125" xfId="0" applyFill="1" applyBorder="1" applyAlignment="1" applyProtection="1">
      <alignment horizontal="center" vertical="center"/>
      <protection hidden="1"/>
    </xf>
    <xf numFmtId="0" fontId="0" fillId="0" borderId="12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 wrapText="1"/>
      <protection hidden="1"/>
    </xf>
    <xf numFmtId="0" fontId="2" fillId="0" borderId="125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87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13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2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87" xfId="0" applyFont="1" applyFill="1" applyBorder="1" applyAlignment="1" applyProtection="1">
      <alignment horizontal="center"/>
      <protection hidden="1"/>
    </xf>
    <xf numFmtId="0" fontId="2" fillId="0" borderId="133" xfId="0" applyFont="1" applyFill="1" applyBorder="1" applyAlignment="1" applyProtection="1">
      <alignment horizontal="center" vertical="center"/>
      <protection hidden="1"/>
    </xf>
    <xf numFmtId="0" fontId="2" fillId="0" borderId="134" xfId="0" applyFont="1" applyFill="1" applyBorder="1" applyAlignment="1" applyProtection="1">
      <alignment horizontal="center" vertical="center"/>
      <protection hidden="1"/>
    </xf>
    <xf numFmtId="0" fontId="2" fillId="0" borderId="135" xfId="0" applyFont="1" applyFill="1" applyBorder="1" applyAlignment="1" applyProtection="1">
      <alignment horizontal="center" vertical="center"/>
      <protection hidden="1"/>
    </xf>
    <xf numFmtId="0" fontId="2" fillId="0" borderId="136" xfId="0" applyFont="1" applyFill="1" applyBorder="1" applyAlignment="1" applyProtection="1">
      <alignment horizontal="center" vertical="center"/>
      <protection hidden="1"/>
    </xf>
    <xf numFmtId="0" fontId="2" fillId="0" borderId="137" xfId="0" applyFont="1" applyFill="1" applyBorder="1" applyAlignment="1" applyProtection="1">
      <alignment horizontal="center" vertical="center"/>
      <protection hidden="1"/>
    </xf>
    <xf numFmtId="0" fontId="2" fillId="0" borderId="138" xfId="0" applyFont="1" applyFill="1" applyBorder="1" applyAlignment="1" applyProtection="1">
      <alignment horizontal="center" vertical="center"/>
      <protection hidden="1"/>
    </xf>
    <xf numFmtId="0" fontId="2" fillId="0" borderId="114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91" xfId="0" applyFont="1" applyFill="1" applyBorder="1" applyAlignment="1" applyProtection="1">
      <alignment horizontal="center" vertical="center" wrapText="1"/>
      <protection hidden="1"/>
    </xf>
    <xf numFmtId="0" fontId="2" fillId="0" borderId="102" xfId="0" applyFont="1" applyFill="1" applyBorder="1" applyAlignment="1" applyProtection="1">
      <alignment horizontal="center" vertical="center" wrapText="1"/>
      <protection hidden="1"/>
    </xf>
    <xf numFmtId="0" fontId="2" fillId="0" borderId="110" xfId="0" applyFont="1" applyFill="1" applyBorder="1" applyAlignment="1" applyProtection="1">
      <alignment horizontal="center" vertical="center" wrapText="1"/>
      <protection hidden="1"/>
    </xf>
    <xf numFmtId="2" fontId="20" fillId="34" borderId="100" xfId="0" applyNumberFormat="1" applyFont="1" applyFill="1" applyBorder="1" applyAlignment="1">
      <alignment horizontal="center" vertical="center"/>
    </xf>
    <xf numFmtId="2" fontId="20" fillId="34" borderId="76" xfId="0" applyNumberFormat="1" applyFont="1" applyFill="1" applyBorder="1" applyAlignment="1">
      <alignment horizontal="center" vertical="center"/>
    </xf>
    <xf numFmtId="2" fontId="20" fillId="33" borderId="100" xfId="0" applyNumberFormat="1" applyFont="1" applyFill="1" applyBorder="1" applyAlignment="1">
      <alignment horizontal="center" vertical="center"/>
    </xf>
    <xf numFmtId="2" fontId="20" fillId="33" borderId="76" xfId="0" applyNumberFormat="1" applyFont="1" applyFill="1" applyBorder="1" applyAlignment="1">
      <alignment horizontal="center" vertical="center"/>
    </xf>
    <xf numFmtId="2" fontId="20" fillId="33" borderId="81" xfId="0" applyNumberFormat="1" applyFont="1" applyFill="1" applyBorder="1" applyAlignment="1">
      <alignment horizontal="center" vertical="center"/>
    </xf>
    <xf numFmtId="14" fontId="0" fillId="35" borderId="139" xfId="0" applyNumberFormat="1" applyFill="1" applyBorder="1" applyAlignment="1">
      <alignment horizontal="center"/>
    </xf>
    <xf numFmtId="14" fontId="0" fillId="35" borderId="99" xfId="0" applyNumberFormat="1" applyFill="1" applyBorder="1" applyAlignment="1">
      <alignment horizontal="center"/>
    </xf>
    <xf numFmtId="14" fontId="0" fillId="35" borderId="140" xfId="0" applyNumberFormat="1" applyFill="1" applyBorder="1" applyAlignment="1">
      <alignment horizontal="center"/>
    </xf>
    <xf numFmtId="2" fontId="21" fillId="33" borderId="100" xfId="0" applyNumberFormat="1" applyFont="1" applyFill="1" applyBorder="1" applyAlignment="1">
      <alignment horizontal="center" vertical="center"/>
    </xf>
    <xf numFmtId="2" fontId="21" fillId="33" borderId="76" xfId="0" applyNumberFormat="1" applyFont="1" applyFill="1" applyBorder="1" applyAlignment="1">
      <alignment horizontal="center" vertical="center"/>
    </xf>
    <xf numFmtId="2" fontId="21" fillId="33" borderId="81" xfId="0" applyNumberFormat="1" applyFont="1" applyFill="1" applyBorder="1" applyAlignment="1">
      <alignment horizontal="center" vertical="center"/>
    </xf>
    <xf numFmtId="2" fontId="20" fillId="38" borderId="0" xfId="0" applyNumberFormat="1" applyFont="1" applyFill="1" applyBorder="1" applyAlignment="1">
      <alignment horizontal="center" vertical="center"/>
    </xf>
    <xf numFmtId="2" fontId="20" fillId="33" borderId="100" xfId="0" applyNumberFormat="1" applyFont="1" applyFill="1" applyBorder="1" applyAlignment="1">
      <alignment horizontal="center" vertical="center"/>
    </xf>
    <xf numFmtId="2" fontId="20" fillId="33" borderId="76" xfId="0" applyNumberFormat="1" applyFont="1" applyFill="1" applyBorder="1" applyAlignment="1">
      <alignment horizontal="center" vertical="center"/>
    </xf>
    <xf numFmtId="2" fontId="20" fillId="33" borderId="81" xfId="0" applyNumberFormat="1" applyFont="1" applyFill="1" applyBorder="1" applyAlignment="1">
      <alignment horizontal="center" vertical="center"/>
    </xf>
    <xf numFmtId="14" fontId="0" fillId="35" borderId="141" xfId="0" applyNumberFormat="1" applyFill="1" applyBorder="1" applyAlignment="1">
      <alignment horizontal="center"/>
    </xf>
    <xf numFmtId="14" fontId="0" fillId="35" borderId="14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8" fillId="37" borderId="30" xfId="0" applyFont="1" applyFill="1" applyBorder="1" applyAlignment="1">
      <alignment horizontal="center"/>
    </xf>
    <xf numFmtId="2" fontId="58" fillId="0" borderId="35" xfId="0" applyNumberFormat="1" applyFont="1" applyBorder="1" applyAlignment="1">
      <alignment horizontal="center"/>
    </xf>
    <xf numFmtId="0" fontId="52" fillId="37" borderId="103" xfId="0" applyFont="1" applyFill="1" applyBorder="1" applyAlignment="1">
      <alignment horizontal="center"/>
    </xf>
    <xf numFmtId="0" fontId="52" fillId="0" borderId="33" xfId="0" applyFont="1" applyBorder="1" applyAlignment="1">
      <alignment/>
    </xf>
    <xf numFmtId="2" fontId="52" fillId="0" borderId="35" xfId="0" applyNumberFormat="1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7</xdr:col>
      <xdr:colOff>0</xdr:colOff>
      <xdr:row>8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609600" y="333375"/>
          <a:ext cx="63627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68580" rIns="82296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Amatieru Līga 
</a:t>
          </a:r>
          <a:r>
            <a:rPr lang="en-US" cap="none" sz="4000" b="1" i="0" u="sng" baseline="0">
              <a:solidFill>
                <a:srgbClr val="0000FF"/>
              </a:solidFill>
            </a:rPr>
            <a:t>17.04.2013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7</xdr:col>
      <xdr:colOff>552450</xdr:colOff>
      <xdr:row>8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666750" y="123825"/>
          <a:ext cx="68580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68580" rIns="82296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Amatieru Līga 
</a:t>
          </a:r>
          <a:r>
            <a:rPr lang="en-US" cap="none" sz="4000" b="1" i="0" u="sng" baseline="0">
              <a:solidFill>
                <a:srgbClr val="0000FF"/>
              </a:solidFill>
            </a:rPr>
            <a:t>29.05.2013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6</xdr:col>
      <xdr:colOff>57150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381125" y="38100"/>
          <a:ext cx="61245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VĪRIEŠU reitings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6</xdr:col>
      <xdr:colOff>57150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381125" y="38100"/>
          <a:ext cx="61245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VĪRIEŠU reitings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95250</xdr:rowOff>
    </xdr:from>
    <xdr:to>
      <xdr:col>6</xdr:col>
      <xdr:colOff>409575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724025" y="95250"/>
          <a:ext cx="6276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</a:rPr>
            <a:t>Amatieru Līgas SIEVIEŠU reitings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95250</xdr:rowOff>
    </xdr:from>
    <xdr:to>
      <xdr:col>6</xdr:col>
      <xdr:colOff>409575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724025" y="95250"/>
          <a:ext cx="6276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</a:rPr>
            <a:t>Amatieru Līgas SIEVIEŠU reitings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b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itio"/>
      <sheetName val="Summa "/>
      <sheetName val="Rezultati"/>
      <sheetName val="Punkti"/>
      <sheetName val="&quot;B&quot; divīzija"/>
      <sheetName val="&quot;B&quot; rēķini"/>
      <sheetName val="Siev.reit."/>
      <sheetName val="Vīr.reit."/>
      <sheetName val="Kom.reitings"/>
      <sheetName val="Spliti"/>
      <sheetName val="Rezultat"/>
      <sheetName val="Rezulta"/>
      <sheetName val="Rezult"/>
      <sheetName val="Rezul"/>
      <sheetName val="Rezu"/>
      <sheetName val="Rez"/>
      <sheetName val="Re"/>
      <sheetName val="R"/>
      <sheetName val=""/>
      <sheetName val="Summa"/>
    </sheetNames>
    <sheetDataSet>
      <sheetData sheetId="2">
        <row r="76">
          <cell r="A76" t="str">
            <v>BK RIX</v>
          </cell>
        </row>
        <row r="77">
          <cell r="A77" t="str">
            <v>BK RIX</v>
          </cell>
        </row>
        <row r="78">
          <cell r="A78" t="str">
            <v>BK RIX</v>
          </cell>
        </row>
        <row r="79">
          <cell r="A79" t="str">
            <v>BK RIX</v>
          </cell>
        </row>
        <row r="80">
          <cell r="A80" t="str">
            <v>BK RIX</v>
          </cell>
        </row>
        <row r="81">
          <cell r="A81" t="str">
            <v>BK RIX</v>
          </cell>
        </row>
        <row r="142">
          <cell r="A142" t="str">
            <v>Atlaiders</v>
          </cell>
        </row>
        <row r="143">
          <cell r="A143" t="str">
            <v>Atlaiders</v>
          </cell>
        </row>
        <row r="145">
          <cell r="A145" t="str">
            <v>Atlaiders</v>
          </cell>
        </row>
        <row r="146">
          <cell r="A146" t="str">
            <v>Atlaiders</v>
          </cell>
        </row>
      </sheetData>
      <sheetData sheetId="3">
        <row r="59">
          <cell r="A59" t="str">
            <v>Atlaiders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bf.eu/tournaments/201111/buchares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tbf.eu/tournaments/201111/bucharest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7.57421875" style="0" customWidth="1"/>
    <col min="3" max="3" width="30.8515625" style="0" bestFit="1" customWidth="1"/>
    <col min="4" max="4" width="19.00390625" style="0" customWidth="1"/>
    <col min="5" max="5" width="15.00390625" style="0" customWidth="1"/>
    <col min="6" max="6" width="13.8515625" style="0" customWidth="1"/>
  </cols>
  <sheetData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customHeight="1" thickBot="1">
      <c r="A11" s="1"/>
      <c r="B11" s="696" t="s">
        <v>0</v>
      </c>
      <c r="C11" s="698" t="s">
        <v>1</v>
      </c>
      <c r="D11" s="698" t="s">
        <v>2</v>
      </c>
      <c r="E11" s="698" t="s">
        <v>3</v>
      </c>
      <c r="F11" s="686" t="s">
        <v>4</v>
      </c>
      <c r="G11" s="688" t="s">
        <v>5</v>
      </c>
    </row>
    <row r="12" spans="1:7" ht="15.75" customHeight="1" thickBot="1">
      <c r="A12" s="1"/>
      <c r="B12" s="697"/>
      <c r="C12" s="699"/>
      <c r="D12" s="699"/>
      <c r="E12" s="699"/>
      <c r="F12" s="687"/>
      <c r="G12" s="689"/>
    </row>
    <row r="13" spans="1:7" ht="15">
      <c r="A13" s="1"/>
      <c r="B13" s="690" t="s">
        <v>6</v>
      </c>
      <c r="C13" s="691"/>
      <c r="D13" s="691"/>
      <c r="E13" s="691"/>
      <c r="F13" s="691"/>
      <c r="G13" s="692"/>
    </row>
    <row r="14" spans="1:7" ht="15">
      <c r="A14" s="1"/>
      <c r="B14" s="693"/>
      <c r="C14" s="694"/>
      <c r="D14" s="694"/>
      <c r="E14" s="694"/>
      <c r="F14" s="694"/>
      <c r="G14" s="695"/>
    </row>
    <row r="15" spans="1:7" ht="15.75" thickBot="1">
      <c r="A15" s="1"/>
      <c r="B15" s="693"/>
      <c r="C15" s="694"/>
      <c r="D15" s="694"/>
      <c r="E15" s="694"/>
      <c r="F15" s="694"/>
      <c r="G15" s="695"/>
    </row>
    <row r="16" spans="1:7" ht="23.25" customHeight="1">
      <c r="A16" s="1"/>
      <c r="B16" s="684">
        <v>1</v>
      </c>
      <c r="C16" s="685" t="str">
        <f>'[1]Punkti'!A59</f>
        <v>Atlaiders</v>
      </c>
      <c r="D16" s="677">
        <f>Punkti!AS20</f>
        <v>62</v>
      </c>
      <c r="E16" s="679">
        <f>Punkti!AT20</f>
        <v>22</v>
      </c>
      <c r="F16" s="677">
        <f>SUM(Rezultati!AU167:AU177)</f>
        <v>34577</v>
      </c>
      <c r="G16" s="683">
        <f>D16+E16</f>
        <v>84</v>
      </c>
    </row>
    <row r="17" spans="1:7" ht="3.75" customHeight="1">
      <c r="A17" s="1"/>
      <c r="B17" s="681"/>
      <c r="C17" s="682"/>
      <c r="D17" s="678"/>
      <c r="E17" s="676"/>
      <c r="F17" s="678"/>
      <c r="G17" s="680"/>
    </row>
    <row r="18" spans="1:7" ht="20.25" customHeight="1">
      <c r="A18" s="1"/>
      <c r="B18" s="681">
        <v>2</v>
      </c>
      <c r="C18" s="676" t="s">
        <v>69</v>
      </c>
      <c r="D18" s="678">
        <f>Punkti!AS26</f>
        <v>58</v>
      </c>
      <c r="E18" s="676">
        <f>Punkti!AT26</f>
        <v>22</v>
      </c>
      <c r="F18" s="678">
        <f>SUM(Rezultati!AU56:AU69)</f>
        <v>35557</v>
      </c>
      <c r="G18" s="680">
        <f>D18+E18</f>
        <v>80</v>
      </c>
    </row>
    <row r="19" spans="1:7" ht="6" customHeight="1">
      <c r="A19" s="1"/>
      <c r="B19" s="681"/>
      <c r="C19" s="676"/>
      <c r="D19" s="678"/>
      <c r="E19" s="676"/>
      <c r="F19" s="678"/>
      <c r="G19" s="680"/>
    </row>
    <row r="20" spans="1:7" ht="18.75" customHeight="1">
      <c r="A20" s="1"/>
      <c r="B20" s="681">
        <v>3</v>
      </c>
      <c r="C20" s="682" t="str">
        <f>Rezultati!A37</f>
        <v>Pink Power (Foršais)</v>
      </c>
      <c r="D20" s="678">
        <f>Punkti!AS17</f>
        <v>53</v>
      </c>
      <c r="E20" s="676">
        <f>Punkti!AT17</f>
        <v>24</v>
      </c>
      <c r="F20" s="678">
        <f>SUM(Rezultati!AU37:AU44)</f>
        <v>33201</v>
      </c>
      <c r="G20" s="680">
        <f>D20+E20</f>
        <v>77</v>
      </c>
    </row>
    <row r="21" spans="1:7" ht="8.25" customHeight="1">
      <c r="A21" s="1"/>
      <c r="B21" s="681"/>
      <c r="C21" s="682"/>
      <c r="D21" s="678"/>
      <c r="E21" s="676"/>
      <c r="F21" s="678"/>
      <c r="G21" s="680"/>
    </row>
    <row r="22" spans="1:7" ht="20.25" customHeight="1">
      <c r="A22" s="1"/>
      <c r="B22" s="672">
        <v>4</v>
      </c>
      <c r="C22" s="674" t="s">
        <v>78</v>
      </c>
      <c r="D22" s="670">
        <f>Punkti!AS41</f>
        <v>50</v>
      </c>
      <c r="E22" s="674">
        <f>Punkti!AT41</f>
        <v>16</v>
      </c>
      <c r="F22" s="670">
        <f>SUM(Rezultati!AU109:AU119)</f>
        <v>32235</v>
      </c>
      <c r="G22" s="671">
        <f>D22+E22</f>
        <v>66</v>
      </c>
    </row>
    <row r="23" spans="1:7" ht="7.5" customHeight="1">
      <c r="A23" s="1"/>
      <c r="B23" s="672"/>
      <c r="C23" s="674"/>
      <c r="D23" s="670"/>
      <c r="E23" s="674"/>
      <c r="F23" s="670"/>
      <c r="G23" s="671"/>
    </row>
    <row r="24" spans="1:7" ht="24.75" customHeight="1">
      <c r="A24" s="1"/>
      <c r="B24" s="672">
        <v>5</v>
      </c>
      <c r="C24" s="674" t="str">
        <f>Rezultati!A46</f>
        <v>Intense</v>
      </c>
      <c r="D24" s="670">
        <f>Punkti!AS14</f>
        <v>44</v>
      </c>
      <c r="E24" s="674">
        <f>Punkti!AT14</f>
        <v>18</v>
      </c>
      <c r="F24" s="670">
        <f>SUM(Rezultati!AU46:AU54)</f>
        <v>33075</v>
      </c>
      <c r="G24" s="671">
        <f>D24+E24</f>
        <v>62</v>
      </c>
    </row>
    <row r="25" spans="1:7" ht="5.25" customHeight="1">
      <c r="A25" s="1"/>
      <c r="B25" s="672"/>
      <c r="C25" s="674"/>
      <c r="D25" s="670"/>
      <c r="E25" s="674"/>
      <c r="F25" s="670"/>
      <c r="G25" s="671"/>
    </row>
    <row r="26" spans="1:7" ht="20.25" customHeight="1">
      <c r="A26" s="1"/>
      <c r="B26" s="672">
        <v>6</v>
      </c>
      <c r="C26" s="673" t="s">
        <v>96</v>
      </c>
      <c r="D26" s="670">
        <f>Punkti!AS8</f>
        <v>42</v>
      </c>
      <c r="E26" s="674">
        <f>Punkti!AT8</f>
        <v>16</v>
      </c>
      <c r="F26" s="670">
        <f>SUM(Rezultati!AU155:AU165)</f>
        <v>32275</v>
      </c>
      <c r="G26" s="671">
        <f>D26+E26</f>
        <v>58</v>
      </c>
    </row>
    <row r="27" spans="1:7" ht="9.75" customHeight="1">
      <c r="A27" s="1"/>
      <c r="B27" s="672"/>
      <c r="C27" s="673"/>
      <c r="D27" s="670"/>
      <c r="E27" s="674"/>
      <c r="F27" s="670"/>
      <c r="G27" s="671"/>
    </row>
    <row r="28" spans="2:7" ht="12.75" customHeight="1">
      <c r="B28" s="672">
        <v>7</v>
      </c>
      <c r="C28" s="673" t="str">
        <f>Rezultati!A70</f>
        <v>Lokomotive - 2</v>
      </c>
      <c r="D28" s="670">
        <f>Punkti!AS11</f>
        <v>43</v>
      </c>
      <c r="E28" s="674">
        <f>Punkti!AT11</f>
        <v>10</v>
      </c>
      <c r="F28" s="670">
        <f>SUM(Rezultati!AU70:AU80)</f>
        <v>32706</v>
      </c>
      <c r="G28" s="671">
        <f>D28+E28</f>
        <v>53</v>
      </c>
    </row>
    <row r="29" spans="2:7" ht="13.5" customHeight="1">
      <c r="B29" s="672"/>
      <c r="C29" s="673"/>
      <c r="D29" s="670"/>
      <c r="E29" s="674"/>
      <c r="F29" s="670"/>
      <c r="G29" s="671"/>
    </row>
    <row r="30" spans="2:7" ht="12.75" customHeight="1">
      <c r="B30" s="666">
        <v>8</v>
      </c>
      <c r="C30" s="669" t="str">
        <f>Rezultati!A137</f>
        <v>Flowers</v>
      </c>
      <c r="D30" s="667">
        <f>Punkti!AS44</f>
        <v>36</v>
      </c>
      <c r="E30" s="669">
        <f>Punkti!AT44</f>
        <v>12</v>
      </c>
      <c r="F30" s="667">
        <f>SUM(Rezultati!AU135:AU143)</f>
        <v>30283</v>
      </c>
      <c r="G30" s="668">
        <f>D30+E30</f>
        <v>48</v>
      </c>
    </row>
    <row r="31" spans="2:7" ht="13.5" customHeight="1">
      <c r="B31" s="666"/>
      <c r="C31" s="669"/>
      <c r="D31" s="667"/>
      <c r="E31" s="669"/>
      <c r="F31" s="667"/>
      <c r="G31" s="668"/>
    </row>
    <row r="32" spans="2:7" ht="13.5" customHeight="1">
      <c r="B32" s="666">
        <v>9</v>
      </c>
      <c r="C32" s="675" t="str">
        <f>Rezultati!A91</f>
        <v>BK RIX</v>
      </c>
      <c r="D32" s="667">
        <f>Punkti!AS29</f>
        <v>34</v>
      </c>
      <c r="E32" s="669">
        <f>Punkti!AT29</f>
        <v>10</v>
      </c>
      <c r="F32" s="667">
        <f>SUM(Rezultati!AU82:AU97)</f>
        <v>32876</v>
      </c>
      <c r="G32" s="668">
        <f>D32+E32</f>
        <v>44</v>
      </c>
    </row>
    <row r="33" spans="2:7" ht="13.5" customHeight="1">
      <c r="B33" s="666"/>
      <c r="C33" s="675"/>
      <c r="D33" s="667"/>
      <c r="E33" s="669"/>
      <c r="F33" s="667"/>
      <c r="G33" s="668"/>
    </row>
    <row r="34" spans="2:7" ht="12.75" customHeight="1">
      <c r="B34" s="666">
        <v>10</v>
      </c>
      <c r="C34" s="669" t="s">
        <v>83</v>
      </c>
      <c r="D34" s="667">
        <f>Punkti!AS35</f>
        <v>36</v>
      </c>
      <c r="E34" s="669">
        <f>Punkti!AT35</f>
        <v>8</v>
      </c>
      <c r="F34" s="667">
        <f>SUM(Rezultati!AU121:AU133)</f>
        <v>28361</v>
      </c>
      <c r="G34" s="668">
        <f>D34+E34</f>
        <v>44</v>
      </c>
    </row>
    <row r="35" spans="2:7" ht="12.75" customHeight="1">
      <c r="B35" s="666"/>
      <c r="C35" s="669"/>
      <c r="D35" s="667"/>
      <c r="E35" s="669"/>
      <c r="F35" s="667"/>
      <c r="G35" s="668"/>
    </row>
    <row r="36" spans="2:7" ht="12.75" customHeight="1">
      <c r="B36" s="666">
        <v>11</v>
      </c>
      <c r="C36" s="675" t="s">
        <v>101</v>
      </c>
      <c r="D36" s="667">
        <f>Punkti!AS23</f>
        <v>33</v>
      </c>
      <c r="E36" s="669">
        <f>Punkti!AT23</f>
        <v>10</v>
      </c>
      <c r="F36" s="667">
        <f>SUM(Rezultati!AU99:AU107)</f>
        <v>29329</v>
      </c>
      <c r="G36" s="668">
        <f>D36+E36</f>
        <v>43</v>
      </c>
    </row>
    <row r="37" spans="2:7" ht="12.75" customHeight="1">
      <c r="B37" s="666"/>
      <c r="C37" s="675"/>
      <c r="D37" s="667"/>
      <c r="E37" s="669"/>
      <c r="F37" s="667"/>
      <c r="G37" s="668"/>
    </row>
    <row r="38" spans="2:7" ht="12.75" customHeight="1">
      <c r="B38" s="666">
        <v>12</v>
      </c>
      <c r="C38" s="675" t="s">
        <v>88</v>
      </c>
      <c r="D38" s="667">
        <f>Punkti!AS38</f>
        <v>29</v>
      </c>
      <c r="E38" s="669">
        <f>Punkti!AT38</f>
        <v>8</v>
      </c>
      <c r="F38" s="667">
        <f>SUM(Rezultati!AU145:AU153)</f>
        <v>28571</v>
      </c>
      <c r="G38" s="668">
        <f>D38+E38</f>
        <v>37</v>
      </c>
    </row>
    <row r="39" spans="2:7" ht="12.75" customHeight="1">
      <c r="B39" s="666"/>
      <c r="C39" s="675"/>
      <c r="D39" s="667"/>
      <c r="E39" s="669"/>
      <c r="F39" s="667"/>
      <c r="G39" s="668"/>
    </row>
    <row r="40" spans="2:7" ht="12.75" customHeight="1">
      <c r="B40" s="666">
        <v>13</v>
      </c>
      <c r="C40" s="675" t="str">
        <f>Rezultati!A30</f>
        <v>Premi Food</v>
      </c>
      <c r="D40" s="667">
        <f>Punkti!AS5</f>
        <v>16</v>
      </c>
      <c r="E40" s="669">
        <f>Punkti!AT5</f>
        <v>4</v>
      </c>
      <c r="F40" s="667">
        <f>SUM(Rezultati!AU26:AU36)</f>
        <v>27742</v>
      </c>
      <c r="G40" s="668">
        <f>D40+E40</f>
        <v>20</v>
      </c>
    </row>
    <row r="41" spans="2:7" ht="12.75" customHeight="1">
      <c r="B41" s="666"/>
      <c r="C41" s="675"/>
      <c r="D41" s="667"/>
      <c r="E41" s="669"/>
      <c r="F41" s="667"/>
      <c r="G41" s="668"/>
    </row>
    <row r="42" spans="2:7" ht="12.75" customHeight="1">
      <c r="B42" s="666">
        <v>14</v>
      </c>
      <c r="C42" s="669" t="str">
        <f>Rezultati!A4</f>
        <v>HANSAB</v>
      </c>
      <c r="D42" s="667">
        <f>Punkti!AS32</f>
        <v>8</v>
      </c>
      <c r="E42" s="669">
        <f>Punkti!AT32</f>
        <v>2</v>
      </c>
      <c r="F42" s="667">
        <f>SUM(Rezultati!AU4:AU25)</f>
        <v>28647</v>
      </c>
      <c r="G42" s="668">
        <f>D42+E42</f>
        <v>10</v>
      </c>
    </row>
    <row r="43" spans="2:7" ht="13.5" customHeight="1" thickBot="1">
      <c r="B43" s="702"/>
      <c r="C43" s="703"/>
      <c r="D43" s="700"/>
      <c r="E43" s="703"/>
      <c r="F43" s="700"/>
      <c r="G43" s="701"/>
    </row>
  </sheetData>
  <sheetProtection/>
  <mergeCells count="91">
    <mergeCell ref="F42:F43"/>
    <mergeCell ref="G42:G43"/>
    <mergeCell ref="B42:B43"/>
    <mergeCell ref="C42:C43"/>
    <mergeCell ref="D42:D43"/>
    <mergeCell ref="E42:E43"/>
    <mergeCell ref="F38:F39"/>
    <mergeCell ref="G38:G39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11:F12"/>
    <mergeCell ref="G11:G12"/>
    <mergeCell ref="B13:G15"/>
    <mergeCell ref="B11:B12"/>
    <mergeCell ref="C11:C12"/>
    <mergeCell ref="D11:D12"/>
    <mergeCell ref="E11:E12"/>
    <mergeCell ref="F16:F17"/>
    <mergeCell ref="G16:G17"/>
    <mergeCell ref="B18:B19"/>
    <mergeCell ref="C22:C23"/>
    <mergeCell ref="D22:D23"/>
    <mergeCell ref="E22:E23"/>
    <mergeCell ref="C18:C19"/>
    <mergeCell ref="D18:D19"/>
    <mergeCell ref="E18:E19"/>
    <mergeCell ref="B16:B17"/>
    <mergeCell ref="C16:C17"/>
    <mergeCell ref="D16:D17"/>
    <mergeCell ref="E16:E17"/>
    <mergeCell ref="G20:G21"/>
    <mergeCell ref="B22:B23"/>
    <mergeCell ref="F18:F19"/>
    <mergeCell ref="G18:G19"/>
    <mergeCell ref="B20:B21"/>
    <mergeCell ref="C20:C21"/>
    <mergeCell ref="F20:F21"/>
    <mergeCell ref="D20:D21"/>
    <mergeCell ref="E20:E21"/>
    <mergeCell ref="G22:G23"/>
    <mergeCell ref="B26:B27"/>
    <mergeCell ref="C26:C27"/>
    <mergeCell ref="D26:D27"/>
    <mergeCell ref="E26:E27"/>
    <mergeCell ref="B24:B25"/>
    <mergeCell ref="C24:C25"/>
    <mergeCell ref="F22:F23"/>
    <mergeCell ref="D24:D25"/>
    <mergeCell ref="E24:E25"/>
    <mergeCell ref="G24:G25"/>
    <mergeCell ref="F26:F27"/>
    <mergeCell ref="G26:G27"/>
    <mergeCell ref="F24:F25"/>
    <mergeCell ref="B36:B37"/>
    <mergeCell ref="C36:C37"/>
    <mergeCell ref="D36:D37"/>
    <mergeCell ref="E36:E37"/>
    <mergeCell ref="F36:F37"/>
    <mergeCell ref="G36:G37"/>
    <mergeCell ref="B30:B31"/>
    <mergeCell ref="E30:E31"/>
    <mergeCell ref="F30:F31"/>
    <mergeCell ref="B28:B29"/>
    <mergeCell ref="C28:C29"/>
    <mergeCell ref="D28:D29"/>
    <mergeCell ref="E28:E29"/>
    <mergeCell ref="D30:D31"/>
    <mergeCell ref="C32:C33"/>
    <mergeCell ref="C30:C31"/>
    <mergeCell ref="F28:F29"/>
    <mergeCell ref="G28:G29"/>
    <mergeCell ref="G30:G31"/>
    <mergeCell ref="G32:G33"/>
    <mergeCell ref="E32:E33"/>
    <mergeCell ref="F32:F33"/>
    <mergeCell ref="B32:B33"/>
    <mergeCell ref="F34:F35"/>
    <mergeCell ref="G34:G35"/>
    <mergeCell ref="B34:B35"/>
    <mergeCell ref="C34:C35"/>
    <mergeCell ref="D34:D35"/>
    <mergeCell ref="E34:E35"/>
    <mergeCell ref="D32:D33"/>
  </mergeCells>
  <hyperlinks>
    <hyperlink ref="E3" r:id="rId1" display="http://www.etbf.eu/tournaments/201111/bucharest.htm"/>
  </hyperlinks>
  <printOptions/>
  <pageMargins left="0.23" right="0.31" top="1" bottom="1" header="0.5" footer="0.5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18"/>
  <sheetViews>
    <sheetView zoomScalePageLayoutView="0" workbookViewId="0" topLeftCell="A2">
      <pane xSplit="5685" topLeftCell="AQ1" activePane="topLeft" state="split"/>
      <selection pane="topLeft" activeCell="B22" sqref="B22"/>
      <selection pane="topRight" activeCell="G108" sqref="G108"/>
    </sheetView>
  </sheetViews>
  <sheetFormatPr defaultColWidth="9.140625" defaultRowHeight="12.75"/>
  <cols>
    <col min="1" max="1" width="22.7109375" style="214" bestFit="1" customWidth="1"/>
    <col min="2" max="2" width="30.421875" style="214" bestFit="1" customWidth="1"/>
    <col min="3" max="4" width="12.7109375" style="214" bestFit="1" customWidth="1"/>
    <col min="5" max="5" width="5.8515625" style="214" bestFit="1" customWidth="1"/>
    <col min="6" max="6" width="6.421875" style="214" bestFit="1" customWidth="1"/>
    <col min="7" max="12" width="5.8515625" style="214" bestFit="1" customWidth="1"/>
    <col min="13" max="13" width="6.421875" style="214" bestFit="1" customWidth="1"/>
    <col min="14" max="15" width="5.8515625" style="214" bestFit="1" customWidth="1"/>
    <col min="16" max="16" width="6.421875" style="214" bestFit="1" customWidth="1"/>
    <col min="17" max="18" width="5.8515625" style="214" bestFit="1" customWidth="1"/>
    <col min="19" max="20" width="6.421875" style="214" bestFit="1" customWidth="1"/>
    <col min="21" max="21" width="5.8515625" style="214" bestFit="1" customWidth="1"/>
    <col min="22" max="22" width="6.421875" style="214" bestFit="1" customWidth="1"/>
    <col min="23" max="24" width="5.8515625" style="214" bestFit="1" customWidth="1"/>
    <col min="25" max="25" width="6.421875" style="214" bestFit="1" customWidth="1"/>
    <col min="26" max="27" width="5.8515625" style="214" bestFit="1" customWidth="1"/>
    <col min="28" max="28" width="6.421875" style="214" bestFit="1" customWidth="1"/>
    <col min="29" max="30" width="5.8515625" style="214" bestFit="1" customWidth="1"/>
    <col min="31" max="31" width="6.421875" style="214" bestFit="1" customWidth="1"/>
    <col min="32" max="33" width="5.8515625" style="214" bestFit="1" customWidth="1"/>
    <col min="34" max="34" width="6.421875" style="214" bestFit="1" customWidth="1"/>
    <col min="35" max="36" width="5.8515625" style="214" bestFit="1" customWidth="1"/>
    <col min="37" max="37" width="6.421875" style="214" bestFit="1" customWidth="1"/>
    <col min="38" max="39" width="5.8515625" style="214" bestFit="1" customWidth="1"/>
    <col min="40" max="40" width="6.421875" style="214" bestFit="1" customWidth="1"/>
    <col min="41" max="42" width="5.8515625" style="214" bestFit="1" customWidth="1"/>
    <col min="43" max="43" width="6.421875" style="214" bestFit="1" customWidth="1"/>
    <col min="44" max="45" width="5.8515625" style="214" bestFit="1" customWidth="1"/>
    <col min="46" max="46" width="6.421875" style="214" bestFit="1" customWidth="1"/>
    <col min="47" max="47" width="9.57421875" style="214" bestFit="1" customWidth="1"/>
    <col min="48" max="48" width="8.7109375" style="215" bestFit="1" customWidth="1"/>
    <col min="49" max="49" width="20.140625" style="215" bestFit="1" customWidth="1"/>
    <col min="50" max="50" width="6.421875" style="214" bestFit="1" customWidth="1"/>
    <col min="51" max="53" width="9.140625" style="214" customWidth="1"/>
    <col min="54" max="64" width="9.140625" style="215" customWidth="1"/>
    <col min="65" max="65" width="10.7109375" style="214" customWidth="1"/>
    <col min="66" max="231" width="9.140625" style="215" customWidth="1"/>
    <col min="232" max="16384" width="9.140625" style="216" customWidth="1"/>
  </cols>
  <sheetData>
    <row r="1" spans="1:49" ht="12.75" customHeight="1" thickBo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2"/>
      <c r="AW1" s="213"/>
    </row>
    <row r="2" spans="1:49" ht="27" customHeight="1">
      <c r="A2" s="217"/>
      <c r="B2" s="218"/>
      <c r="C2" s="779" t="s">
        <v>32</v>
      </c>
      <c r="D2" s="780"/>
      <c r="E2" s="775" t="str">
        <f>A4</f>
        <v>HANSAB</v>
      </c>
      <c r="F2" s="777"/>
      <c r="G2" s="786"/>
      <c r="H2" s="787" t="str">
        <f>A30</f>
        <v>Premi Food</v>
      </c>
      <c r="I2" s="777"/>
      <c r="J2" s="788"/>
      <c r="K2" s="775" t="str">
        <f>A37</f>
        <v>Pink Power (Foršais)</v>
      </c>
      <c r="L2" s="777"/>
      <c r="M2" s="786"/>
      <c r="N2" s="781" t="str">
        <f>A50</f>
        <v>Intense</v>
      </c>
      <c r="O2" s="782"/>
      <c r="P2" s="783"/>
      <c r="Q2" s="784" t="str">
        <f>A60</f>
        <v>Citylife/Cherry</v>
      </c>
      <c r="R2" s="782"/>
      <c r="S2" s="785"/>
      <c r="T2" s="789" t="str">
        <f>A74</f>
        <v>Lokomotive - 2</v>
      </c>
      <c r="U2" s="790"/>
      <c r="V2" s="791"/>
      <c r="W2" s="772" t="str">
        <f>A87</f>
        <v>BK RIX</v>
      </c>
      <c r="X2" s="772"/>
      <c r="Y2" s="772"/>
      <c r="Z2" s="773" t="str">
        <f>A101</f>
        <v>Doka</v>
      </c>
      <c r="AA2" s="772"/>
      <c r="AB2" s="774"/>
      <c r="AC2" s="772" t="str">
        <f>A110</f>
        <v>Universal Services</v>
      </c>
      <c r="AD2" s="772"/>
      <c r="AE2" s="772"/>
      <c r="AF2" s="773" t="str">
        <f>A131</f>
        <v>RTU</v>
      </c>
      <c r="AG2" s="772"/>
      <c r="AH2" s="774"/>
      <c r="AI2" s="772" t="str">
        <f>A135</f>
        <v>Flowers</v>
      </c>
      <c r="AJ2" s="772"/>
      <c r="AK2" s="772"/>
      <c r="AL2" s="773" t="str">
        <f>A151</f>
        <v>BASK</v>
      </c>
      <c r="AM2" s="772"/>
      <c r="AN2" s="774"/>
      <c r="AO2" s="772" t="str">
        <f>A163</f>
        <v>Nuda Veritas</v>
      </c>
      <c r="AP2" s="772"/>
      <c r="AQ2" s="772"/>
      <c r="AR2" s="773" t="str">
        <f>A171</f>
        <v>Atlaiders</v>
      </c>
      <c r="AS2" s="772"/>
      <c r="AT2" s="774"/>
      <c r="AU2" s="775" t="s">
        <v>17</v>
      </c>
      <c r="AV2" s="777" t="s">
        <v>8</v>
      </c>
      <c r="AW2" s="770" t="s">
        <v>18</v>
      </c>
    </row>
    <row r="3" spans="1:49" ht="13.5" customHeight="1" thickBot="1">
      <c r="A3" s="219" t="s">
        <v>1</v>
      </c>
      <c r="B3" s="220" t="s">
        <v>7</v>
      </c>
      <c r="C3" s="221" t="s">
        <v>34</v>
      </c>
      <c r="D3" s="222" t="s">
        <v>33</v>
      </c>
      <c r="E3" s="223" t="s">
        <v>19</v>
      </c>
      <c r="F3" s="223" t="s">
        <v>20</v>
      </c>
      <c r="G3" s="223" t="s">
        <v>21</v>
      </c>
      <c r="H3" s="224" t="s">
        <v>19</v>
      </c>
      <c r="I3" s="223" t="s">
        <v>20</v>
      </c>
      <c r="J3" s="225" t="s">
        <v>21</v>
      </c>
      <c r="K3" s="223" t="s">
        <v>19</v>
      </c>
      <c r="L3" s="223" t="s">
        <v>20</v>
      </c>
      <c r="M3" s="223" t="s">
        <v>22</v>
      </c>
      <c r="N3" s="226" t="s">
        <v>19</v>
      </c>
      <c r="O3" s="227" t="s">
        <v>20</v>
      </c>
      <c r="P3" s="228" t="s">
        <v>22</v>
      </c>
      <c r="Q3" s="227" t="s">
        <v>19</v>
      </c>
      <c r="R3" s="227" t="s">
        <v>20</v>
      </c>
      <c r="S3" s="227" t="s">
        <v>22</v>
      </c>
      <c r="T3" s="226" t="s">
        <v>19</v>
      </c>
      <c r="U3" s="227" t="s">
        <v>20</v>
      </c>
      <c r="V3" s="228" t="s">
        <v>22</v>
      </c>
      <c r="W3" s="227" t="s">
        <v>19</v>
      </c>
      <c r="X3" s="227" t="s">
        <v>20</v>
      </c>
      <c r="Y3" s="227" t="s">
        <v>22</v>
      </c>
      <c r="Z3" s="226" t="s">
        <v>19</v>
      </c>
      <c r="AA3" s="227" t="s">
        <v>20</v>
      </c>
      <c r="AB3" s="228" t="s">
        <v>22</v>
      </c>
      <c r="AC3" s="227" t="s">
        <v>19</v>
      </c>
      <c r="AD3" s="227" t="s">
        <v>20</v>
      </c>
      <c r="AE3" s="227" t="s">
        <v>22</v>
      </c>
      <c r="AF3" s="226" t="s">
        <v>19</v>
      </c>
      <c r="AG3" s="227" t="s">
        <v>20</v>
      </c>
      <c r="AH3" s="228" t="s">
        <v>22</v>
      </c>
      <c r="AI3" s="226" t="s">
        <v>19</v>
      </c>
      <c r="AJ3" s="227" t="s">
        <v>20</v>
      </c>
      <c r="AK3" s="227" t="s">
        <v>22</v>
      </c>
      <c r="AL3" s="226" t="s">
        <v>19</v>
      </c>
      <c r="AM3" s="227" t="s">
        <v>20</v>
      </c>
      <c r="AN3" s="228" t="s">
        <v>22</v>
      </c>
      <c r="AO3" s="227" t="s">
        <v>19</v>
      </c>
      <c r="AP3" s="227" t="s">
        <v>20</v>
      </c>
      <c r="AQ3" s="227" t="s">
        <v>22</v>
      </c>
      <c r="AR3" s="226" t="s">
        <v>19</v>
      </c>
      <c r="AS3" s="227" t="s">
        <v>20</v>
      </c>
      <c r="AT3" s="228" t="s">
        <v>22</v>
      </c>
      <c r="AU3" s="776"/>
      <c r="AV3" s="778"/>
      <c r="AW3" s="771"/>
    </row>
    <row r="4" spans="1:65" ht="15.75" thickBot="1">
      <c r="A4" s="452" t="s">
        <v>57</v>
      </c>
      <c r="B4" s="230" t="s">
        <v>58</v>
      </c>
      <c r="C4" s="231"/>
      <c r="D4" s="232">
        <f>C4*AV4</f>
        <v>0</v>
      </c>
      <c r="E4" s="233"/>
      <c r="F4" s="233"/>
      <c r="G4" s="234"/>
      <c r="H4" s="235">
        <v>119</v>
      </c>
      <c r="I4" s="236">
        <v>146</v>
      </c>
      <c r="J4" s="237">
        <v>124</v>
      </c>
      <c r="K4" s="238">
        <v>97</v>
      </c>
      <c r="L4" s="239">
        <v>140</v>
      </c>
      <c r="M4" s="240">
        <v>119</v>
      </c>
      <c r="N4" s="390"/>
      <c r="O4" s="391"/>
      <c r="P4" s="392"/>
      <c r="Q4" s="238">
        <v>131</v>
      </c>
      <c r="R4" s="239">
        <v>101</v>
      </c>
      <c r="S4" s="240">
        <v>98</v>
      </c>
      <c r="T4" s="241">
        <v>142</v>
      </c>
      <c r="U4" s="239">
        <v>153</v>
      </c>
      <c r="V4" s="242">
        <v>131</v>
      </c>
      <c r="W4" s="238"/>
      <c r="X4" s="239"/>
      <c r="Y4" s="240"/>
      <c r="Z4" s="241">
        <v>163</v>
      </c>
      <c r="AA4" s="239">
        <v>135</v>
      </c>
      <c r="AB4" s="242">
        <v>113</v>
      </c>
      <c r="AC4" s="238">
        <v>131</v>
      </c>
      <c r="AD4" s="239">
        <v>124</v>
      </c>
      <c r="AE4" s="240">
        <v>128</v>
      </c>
      <c r="AF4" s="241">
        <v>117</v>
      </c>
      <c r="AG4" s="239">
        <v>132</v>
      </c>
      <c r="AH4" s="242">
        <v>125</v>
      </c>
      <c r="AI4" s="238">
        <v>120</v>
      </c>
      <c r="AJ4" s="239">
        <v>158</v>
      </c>
      <c r="AK4" s="240">
        <v>116</v>
      </c>
      <c r="AL4" s="241">
        <v>164</v>
      </c>
      <c r="AM4" s="239">
        <v>124</v>
      </c>
      <c r="AN4" s="242">
        <v>113</v>
      </c>
      <c r="AO4" s="238">
        <v>94</v>
      </c>
      <c r="AP4" s="239">
        <v>83</v>
      </c>
      <c r="AQ4" s="240">
        <v>151</v>
      </c>
      <c r="AR4" s="241">
        <v>136</v>
      </c>
      <c r="AS4" s="239">
        <v>133</v>
      </c>
      <c r="AT4" s="242">
        <v>189</v>
      </c>
      <c r="AU4" s="243">
        <f aca="true" t="shared" si="0" ref="AU4:AU12">SUM(E4:AT4)</f>
        <v>4250</v>
      </c>
      <c r="AV4" s="211">
        <f aca="true" t="shared" si="1" ref="AV4:AV12">COUNT(E4:AT4)</f>
        <v>33</v>
      </c>
      <c r="AW4" s="366">
        <f aca="true" t="shared" si="2" ref="AW4:AW12">AU4/AV4</f>
        <v>128.78787878787878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6"/>
    </row>
    <row r="5" spans="1:65" ht="15.75" thickBot="1">
      <c r="A5" s="247" t="s">
        <v>57</v>
      </c>
      <c r="B5" s="298"/>
      <c r="C5" s="421"/>
      <c r="D5" s="336">
        <v>0</v>
      </c>
      <c r="E5" s="251"/>
      <c r="F5" s="251"/>
      <c r="G5" s="252"/>
      <c r="H5" s="495">
        <v>162</v>
      </c>
      <c r="I5" s="496">
        <v>170</v>
      </c>
      <c r="J5" s="512">
        <v>179</v>
      </c>
      <c r="K5" s="425"/>
      <c r="L5" s="426"/>
      <c r="M5" s="427"/>
      <c r="N5" s="428"/>
      <c r="O5" s="429"/>
      <c r="P5" s="430"/>
      <c r="Q5" s="425"/>
      <c r="R5" s="426"/>
      <c r="S5" s="427"/>
      <c r="T5" s="431"/>
      <c r="U5" s="426"/>
      <c r="V5" s="432"/>
      <c r="W5" s="518">
        <v>169</v>
      </c>
      <c r="X5" s="519">
        <v>129</v>
      </c>
      <c r="Y5" s="520">
        <v>191</v>
      </c>
      <c r="Z5" s="550">
        <v>95</v>
      </c>
      <c r="AA5" s="551">
        <v>171</v>
      </c>
      <c r="AB5" s="552">
        <v>148</v>
      </c>
      <c r="AC5" s="425"/>
      <c r="AD5" s="426"/>
      <c r="AE5" s="427"/>
      <c r="AF5" s="550">
        <v>201</v>
      </c>
      <c r="AG5" s="551">
        <v>159</v>
      </c>
      <c r="AH5" s="552">
        <v>151</v>
      </c>
      <c r="AI5" s="584">
        <v>178</v>
      </c>
      <c r="AJ5" s="551">
        <v>127</v>
      </c>
      <c r="AK5" s="585">
        <v>155</v>
      </c>
      <c r="AL5" s="550">
        <v>118</v>
      </c>
      <c r="AM5" s="551">
        <v>166</v>
      </c>
      <c r="AN5" s="552">
        <v>139</v>
      </c>
      <c r="AO5" s="425"/>
      <c r="AP5" s="426"/>
      <c r="AQ5" s="427"/>
      <c r="AR5" s="431"/>
      <c r="AS5" s="426"/>
      <c r="AT5" s="432"/>
      <c r="AU5" s="454">
        <f t="shared" si="0"/>
        <v>2808</v>
      </c>
      <c r="AV5" s="267">
        <f t="shared" si="1"/>
        <v>18</v>
      </c>
      <c r="AW5" s="453">
        <f t="shared" si="2"/>
        <v>156</v>
      </c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6"/>
    </row>
    <row r="6" spans="1:65" ht="15.75" thickBot="1">
      <c r="A6" s="247" t="s">
        <v>57</v>
      </c>
      <c r="B6" s="298" t="s">
        <v>138</v>
      </c>
      <c r="C6" s="421"/>
      <c r="D6" s="336">
        <v>0</v>
      </c>
      <c r="E6" s="251"/>
      <c r="F6" s="251"/>
      <c r="G6" s="252"/>
      <c r="H6" s="422"/>
      <c r="I6" s="423"/>
      <c r="J6" s="424"/>
      <c r="K6" s="425"/>
      <c r="L6" s="426"/>
      <c r="M6" s="427"/>
      <c r="N6" s="428"/>
      <c r="O6" s="429"/>
      <c r="P6" s="430"/>
      <c r="Q6" s="425"/>
      <c r="R6" s="426"/>
      <c r="S6" s="427"/>
      <c r="T6" s="431"/>
      <c r="U6" s="426"/>
      <c r="V6" s="432"/>
      <c r="W6" s="425"/>
      <c r="X6" s="426"/>
      <c r="Y6" s="427"/>
      <c r="Z6" s="431"/>
      <c r="AA6" s="426"/>
      <c r="AB6" s="432"/>
      <c r="AC6" s="425"/>
      <c r="AD6" s="426"/>
      <c r="AE6" s="427"/>
      <c r="AF6" s="431"/>
      <c r="AG6" s="426"/>
      <c r="AH6" s="432"/>
      <c r="AI6" s="425"/>
      <c r="AJ6" s="426"/>
      <c r="AK6" s="427"/>
      <c r="AL6" s="431"/>
      <c r="AM6" s="426"/>
      <c r="AN6" s="432"/>
      <c r="AO6" s="425"/>
      <c r="AP6" s="426"/>
      <c r="AQ6" s="427"/>
      <c r="AR6" s="431"/>
      <c r="AS6" s="426"/>
      <c r="AT6" s="432"/>
      <c r="AU6" s="433">
        <f t="shared" si="0"/>
        <v>0</v>
      </c>
      <c r="AV6" s="214">
        <f t="shared" si="1"/>
        <v>0</v>
      </c>
      <c r="AW6" s="366" t="e">
        <f t="shared" si="2"/>
        <v>#DIV/0!</v>
      </c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6"/>
    </row>
    <row r="7" spans="1:65" ht="15.75" thickBot="1">
      <c r="A7" s="247" t="s">
        <v>57</v>
      </c>
      <c r="B7" s="298"/>
      <c r="C7" s="421"/>
      <c r="D7" s="336">
        <v>0</v>
      </c>
      <c r="E7" s="251"/>
      <c r="F7" s="251"/>
      <c r="G7" s="252"/>
      <c r="H7" s="495">
        <v>167</v>
      </c>
      <c r="I7" s="496">
        <v>152</v>
      </c>
      <c r="J7" s="512">
        <v>127</v>
      </c>
      <c r="K7" s="425"/>
      <c r="L7" s="426"/>
      <c r="M7" s="427"/>
      <c r="N7" s="428"/>
      <c r="O7" s="429"/>
      <c r="P7" s="430"/>
      <c r="Q7" s="425"/>
      <c r="R7" s="426"/>
      <c r="S7" s="427"/>
      <c r="T7" s="431"/>
      <c r="U7" s="426"/>
      <c r="V7" s="432"/>
      <c r="W7" s="518">
        <v>145</v>
      </c>
      <c r="X7" s="519">
        <v>180</v>
      </c>
      <c r="Y7" s="520">
        <v>155</v>
      </c>
      <c r="Z7" s="550">
        <v>209</v>
      </c>
      <c r="AA7" s="551">
        <v>168</v>
      </c>
      <c r="AB7" s="552">
        <v>142</v>
      </c>
      <c r="AC7" s="425"/>
      <c r="AD7" s="426"/>
      <c r="AE7" s="427"/>
      <c r="AF7" s="550">
        <v>135</v>
      </c>
      <c r="AG7" s="551">
        <v>178</v>
      </c>
      <c r="AH7" s="552">
        <v>137</v>
      </c>
      <c r="AI7" s="584">
        <v>150</v>
      </c>
      <c r="AJ7" s="551">
        <v>167</v>
      </c>
      <c r="AK7" s="585">
        <v>182</v>
      </c>
      <c r="AL7" s="550">
        <v>153</v>
      </c>
      <c r="AM7" s="551">
        <v>168</v>
      </c>
      <c r="AN7" s="552">
        <v>183</v>
      </c>
      <c r="AO7" s="425"/>
      <c r="AP7" s="426"/>
      <c r="AQ7" s="427"/>
      <c r="AR7" s="431"/>
      <c r="AS7" s="426"/>
      <c r="AT7" s="432"/>
      <c r="AU7" s="454">
        <f t="shared" si="0"/>
        <v>2898</v>
      </c>
      <c r="AV7" s="267">
        <f t="shared" si="1"/>
        <v>18</v>
      </c>
      <c r="AW7" s="453">
        <f t="shared" si="2"/>
        <v>161</v>
      </c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6"/>
    </row>
    <row r="8" spans="1:65" ht="15.75" thickBot="1">
      <c r="A8" s="297" t="s">
        <v>57</v>
      </c>
      <c r="B8" s="298" t="s">
        <v>133</v>
      </c>
      <c r="C8" s="421"/>
      <c r="D8" s="336">
        <v>0</v>
      </c>
      <c r="E8" s="251"/>
      <c r="F8" s="251"/>
      <c r="G8" s="252"/>
      <c r="H8" s="422">
        <v>134</v>
      </c>
      <c r="I8" s="423">
        <v>130</v>
      </c>
      <c r="J8" s="424">
        <v>124</v>
      </c>
      <c r="K8" s="425"/>
      <c r="L8" s="426"/>
      <c r="M8" s="427"/>
      <c r="N8" s="428"/>
      <c r="O8" s="429"/>
      <c r="P8" s="430"/>
      <c r="Q8" s="425"/>
      <c r="R8" s="426"/>
      <c r="S8" s="427"/>
      <c r="T8" s="431"/>
      <c r="U8" s="426"/>
      <c r="V8" s="432"/>
      <c r="W8" s="425"/>
      <c r="X8" s="426"/>
      <c r="Y8" s="427"/>
      <c r="Z8" s="431"/>
      <c r="AA8" s="426"/>
      <c r="AB8" s="432"/>
      <c r="AC8" s="425"/>
      <c r="AD8" s="426"/>
      <c r="AE8" s="427"/>
      <c r="AF8" s="431"/>
      <c r="AG8" s="426"/>
      <c r="AH8" s="432"/>
      <c r="AI8" s="425"/>
      <c r="AJ8" s="426"/>
      <c r="AK8" s="427"/>
      <c r="AL8" s="431"/>
      <c r="AM8" s="426"/>
      <c r="AN8" s="432"/>
      <c r="AO8" s="425"/>
      <c r="AP8" s="426"/>
      <c r="AQ8" s="427"/>
      <c r="AR8" s="431">
        <v>150</v>
      </c>
      <c r="AS8" s="426">
        <v>125</v>
      </c>
      <c r="AT8" s="432">
        <v>124</v>
      </c>
      <c r="AU8" s="433">
        <f t="shared" si="0"/>
        <v>787</v>
      </c>
      <c r="AV8" s="214">
        <f t="shared" si="1"/>
        <v>6</v>
      </c>
      <c r="AW8" s="366">
        <f t="shared" si="2"/>
        <v>131.16666666666666</v>
      </c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6"/>
    </row>
    <row r="9" spans="1:65" ht="15.75" thickBot="1">
      <c r="A9" s="297" t="s">
        <v>57</v>
      </c>
      <c r="B9" s="298"/>
      <c r="C9" s="421"/>
      <c r="D9" s="336"/>
      <c r="E9" s="251"/>
      <c r="F9" s="251"/>
      <c r="G9" s="252"/>
      <c r="H9" s="495">
        <v>157</v>
      </c>
      <c r="I9" s="496">
        <v>119</v>
      </c>
      <c r="J9" s="512">
        <v>185</v>
      </c>
      <c r="K9" s="425"/>
      <c r="L9" s="426"/>
      <c r="M9" s="427"/>
      <c r="N9" s="428"/>
      <c r="O9" s="429"/>
      <c r="P9" s="430"/>
      <c r="Q9" s="425"/>
      <c r="R9" s="426"/>
      <c r="S9" s="427"/>
      <c r="T9" s="431"/>
      <c r="U9" s="426"/>
      <c r="V9" s="432"/>
      <c r="W9" s="518">
        <v>111</v>
      </c>
      <c r="X9" s="519">
        <v>141</v>
      </c>
      <c r="Y9" s="520">
        <v>131</v>
      </c>
      <c r="Z9" s="550">
        <v>112</v>
      </c>
      <c r="AA9" s="551">
        <v>137</v>
      </c>
      <c r="AB9" s="552">
        <v>151</v>
      </c>
      <c r="AC9" s="425"/>
      <c r="AD9" s="426"/>
      <c r="AE9" s="427"/>
      <c r="AF9" s="550">
        <v>155</v>
      </c>
      <c r="AG9" s="551">
        <v>158</v>
      </c>
      <c r="AH9" s="552">
        <v>157</v>
      </c>
      <c r="AI9" s="584">
        <v>169</v>
      </c>
      <c r="AJ9" s="551">
        <v>125</v>
      </c>
      <c r="AK9" s="585">
        <v>148</v>
      </c>
      <c r="AL9" s="550">
        <v>163</v>
      </c>
      <c r="AM9" s="551">
        <v>116</v>
      </c>
      <c r="AN9" s="552">
        <v>177</v>
      </c>
      <c r="AO9" s="425"/>
      <c r="AP9" s="426"/>
      <c r="AQ9" s="427"/>
      <c r="AR9" s="431"/>
      <c r="AS9" s="426"/>
      <c r="AT9" s="432"/>
      <c r="AU9" s="454">
        <f t="shared" si="0"/>
        <v>2612</v>
      </c>
      <c r="AV9" s="267">
        <f t="shared" si="1"/>
        <v>18</v>
      </c>
      <c r="AW9" s="453">
        <f t="shared" si="2"/>
        <v>145.11111111111111</v>
      </c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6"/>
    </row>
    <row r="10" spans="1:65" ht="15.75" thickBot="1">
      <c r="A10" s="247" t="s">
        <v>57</v>
      </c>
      <c r="B10" s="248" t="s">
        <v>59</v>
      </c>
      <c r="C10" s="249"/>
      <c r="D10" s="250">
        <f>C10*AV10</f>
        <v>0</v>
      </c>
      <c r="E10" s="251"/>
      <c r="F10" s="251"/>
      <c r="G10" s="252"/>
      <c r="H10" s="253"/>
      <c r="I10" s="254"/>
      <c r="J10" s="255"/>
      <c r="K10" s="256">
        <v>136</v>
      </c>
      <c r="L10" s="257">
        <v>134</v>
      </c>
      <c r="M10" s="258">
        <v>95</v>
      </c>
      <c r="N10" s="393"/>
      <c r="O10" s="394"/>
      <c r="P10" s="395"/>
      <c r="Q10" s="406">
        <v>139</v>
      </c>
      <c r="R10" s="407">
        <v>139</v>
      </c>
      <c r="S10" s="408">
        <v>129</v>
      </c>
      <c r="T10" s="264"/>
      <c r="U10" s="262"/>
      <c r="V10" s="265"/>
      <c r="W10" s="261"/>
      <c r="X10" s="262"/>
      <c r="Y10" s="263"/>
      <c r="Z10" s="264"/>
      <c r="AA10" s="262"/>
      <c r="AB10" s="265"/>
      <c r="AC10" s="256"/>
      <c r="AD10" s="257"/>
      <c r="AE10" s="258"/>
      <c r="AF10" s="259"/>
      <c r="AG10" s="257"/>
      <c r="AH10" s="260"/>
      <c r="AI10" s="256">
        <v>100</v>
      </c>
      <c r="AJ10" s="257">
        <v>140</v>
      </c>
      <c r="AK10" s="258">
        <v>77</v>
      </c>
      <c r="AL10" s="259"/>
      <c r="AM10" s="257"/>
      <c r="AN10" s="260"/>
      <c r="AO10" s="256">
        <v>88</v>
      </c>
      <c r="AP10" s="257">
        <v>65</v>
      </c>
      <c r="AQ10" s="258">
        <v>107</v>
      </c>
      <c r="AR10" s="259"/>
      <c r="AS10" s="257"/>
      <c r="AT10" s="260"/>
      <c r="AU10" s="274">
        <f t="shared" si="0"/>
        <v>1349</v>
      </c>
      <c r="AV10" s="214">
        <f t="shared" si="1"/>
        <v>12</v>
      </c>
      <c r="AW10" s="244">
        <f t="shared" si="2"/>
        <v>112.41666666666667</v>
      </c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6"/>
    </row>
    <row r="11" spans="1:65" ht="15.75" thickBot="1">
      <c r="A11" s="247" t="s">
        <v>57</v>
      </c>
      <c r="B11" s="248" t="s">
        <v>60</v>
      </c>
      <c r="C11" s="268"/>
      <c r="D11" s="250">
        <f>C11*AV11</f>
        <v>0</v>
      </c>
      <c r="E11" s="251"/>
      <c r="F11" s="251"/>
      <c r="G11" s="252"/>
      <c r="H11" s="253"/>
      <c r="I11" s="254"/>
      <c r="J11" s="255"/>
      <c r="K11" s="269">
        <v>137</v>
      </c>
      <c r="L11" s="270">
        <v>132</v>
      </c>
      <c r="M11" s="271">
        <v>135</v>
      </c>
      <c r="N11" s="396"/>
      <c r="O11" s="397"/>
      <c r="P11" s="398"/>
      <c r="Q11" s="269"/>
      <c r="R11" s="270"/>
      <c r="S11" s="271"/>
      <c r="T11" s="272">
        <v>151</v>
      </c>
      <c r="U11" s="270">
        <v>126</v>
      </c>
      <c r="V11" s="273">
        <v>160</v>
      </c>
      <c r="W11" s="269">
        <v>125</v>
      </c>
      <c r="X11" s="270">
        <v>118</v>
      </c>
      <c r="Y11" s="271">
        <v>90</v>
      </c>
      <c r="Z11" s="272">
        <v>116</v>
      </c>
      <c r="AA11" s="270">
        <v>125</v>
      </c>
      <c r="AB11" s="273">
        <v>144</v>
      </c>
      <c r="AC11" s="269"/>
      <c r="AD11" s="270"/>
      <c r="AE11" s="271"/>
      <c r="AF11" s="272"/>
      <c r="AG11" s="270"/>
      <c r="AH11" s="273"/>
      <c r="AI11" s="269"/>
      <c r="AJ11" s="270"/>
      <c r="AK11" s="271"/>
      <c r="AL11" s="272"/>
      <c r="AM11" s="270"/>
      <c r="AN11" s="273"/>
      <c r="AO11" s="269">
        <v>118</v>
      </c>
      <c r="AP11" s="270">
        <v>99</v>
      </c>
      <c r="AQ11" s="271">
        <v>138</v>
      </c>
      <c r="AR11" s="272"/>
      <c r="AS11" s="270"/>
      <c r="AT11" s="273"/>
      <c r="AU11" s="274">
        <f t="shared" si="0"/>
        <v>1914</v>
      </c>
      <c r="AV11" s="214">
        <f t="shared" si="1"/>
        <v>15</v>
      </c>
      <c r="AW11" s="244">
        <f t="shared" si="2"/>
        <v>127.6</v>
      </c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6"/>
    </row>
    <row r="12" spans="1:65" ht="15.75" thickBot="1">
      <c r="A12" s="247" t="s">
        <v>57</v>
      </c>
      <c r="B12" s="248" t="s">
        <v>61</v>
      </c>
      <c r="C12" s="249"/>
      <c r="D12" s="250">
        <f>C12*AV12</f>
        <v>0</v>
      </c>
      <c r="E12" s="251"/>
      <c r="F12" s="251"/>
      <c r="G12" s="252"/>
      <c r="H12" s="275"/>
      <c r="I12" s="276"/>
      <c r="J12" s="250"/>
      <c r="K12" s="277">
        <v>184</v>
      </c>
      <c r="L12" s="278">
        <v>137</v>
      </c>
      <c r="M12" s="279">
        <v>118</v>
      </c>
      <c r="N12" s="399"/>
      <c r="O12" s="400"/>
      <c r="P12" s="401"/>
      <c r="Q12" s="277"/>
      <c r="R12" s="278"/>
      <c r="S12" s="279"/>
      <c r="T12" s="280"/>
      <c r="U12" s="278"/>
      <c r="V12" s="281"/>
      <c r="W12" s="277">
        <v>149</v>
      </c>
      <c r="X12" s="278">
        <v>142</v>
      </c>
      <c r="Y12" s="279">
        <v>127</v>
      </c>
      <c r="Z12" s="280"/>
      <c r="AA12" s="278"/>
      <c r="AB12" s="281"/>
      <c r="AC12" s="277"/>
      <c r="AD12" s="278"/>
      <c r="AE12" s="279"/>
      <c r="AF12" s="280"/>
      <c r="AG12" s="278"/>
      <c r="AH12" s="281"/>
      <c r="AI12" s="277"/>
      <c r="AJ12" s="278"/>
      <c r="AK12" s="279"/>
      <c r="AL12" s="280"/>
      <c r="AM12" s="278"/>
      <c r="AN12" s="281"/>
      <c r="AO12" s="277">
        <v>170</v>
      </c>
      <c r="AP12" s="278">
        <v>136</v>
      </c>
      <c r="AQ12" s="279">
        <v>166</v>
      </c>
      <c r="AR12" s="280"/>
      <c r="AS12" s="278"/>
      <c r="AT12" s="281"/>
      <c r="AU12" s="274">
        <f t="shared" si="0"/>
        <v>1329</v>
      </c>
      <c r="AV12" s="214">
        <f t="shared" si="1"/>
        <v>9</v>
      </c>
      <c r="AW12" s="244">
        <f t="shared" si="2"/>
        <v>147.66666666666666</v>
      </c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6"/>
    </row>
    <row r="13" spans="1:65" ht="15.75" thickBot="1">
      <c r="A13" s="247" t="s">
        <v>57</v>
      </c>
      <c r="B13" s="248" t="s">
        <v>113</v>
      </c>
      <c r="C13" s="249"/>
      <c r="D13" s="250">
        <v>0</v>
      </c>
      <c r="E13" s="251"/>
      <c r="F13" s="251"/>
      <c r="G13" s="252"/>
      <c r="H13" s="275">
        <v>121</v>
      </c>
      <c r="I13" s="276">
        <v>134</v>
      </c>
      <c r="J13" s="250">
        <v>147</v>
      </c>
      <c r="K13" s="277"/>
      <c r="L13" s="278"/>
      <c r="M13" s="279"/>
      <c r="N13" s="399"/>
      <c r="O13" s="400"/>
      <c r="P13" s="401"/>
      <c r="Q13" s="277">
        <v>104</v>
      </c>
      <c r="R13" s="278">
        <v>130</v>
      </c>
      <c r="S13" s="279">
        <v>97</v>
      </c>
      <c r="T13" s="280"/>
      <c r="U13" s="278"/>
      <c r="V13" s="281"/>
      <c r="W13" s="277"/>
      <c r="X13" s="278"/>
      <c r="Y13" s="279"/>
      <c r="Z13" s="280">
        <v>119</v>
      </c>
      <c r="AA13" s="278">
        <v>130</v>
      </c>
      <c r="AB13" s="281">
        <v>101</v>
      </c>
      <c r="AC13" s="521"/>
      <c r="AD13" s="420"/>
      <c r="AE13" s="522"/>
      <c r="AF13" s="280">
        <v>105</v>
      </c>
      <c r="AG13" s="278">
        <v>132</v>
      </c>
      <c r="AH13" s="281">
        <v>98</v>
      </c>
      <c r="AI13" s="277"/>
      <c r="AJ13" s="278"/>
      <c r="AK13" s="279"/>
      <c r="AL13" s="280"/>
      <c r="AM13" s="278"/>
      <c r="AN13" s="281"/>
      <c r="AO13" s="277"/>
      <c r="AP13" s="278"/>
      <c r="AQ13" s="279"/>
      <c r="AR13" s="280">
        <v>91</v>
      </c>
      <c r="AS13" s="278">
        <v>111</v>
      </c>
      <c r="AT13" s="281">
        <v>124</v>
      </c>
      <c r="AU13" s="274">
        <f aca="true" t="shared" si="3" ref="AU13:AU23">SUM(E13:AT13)</f>
        <v>1744</v>
      </c>
      <c r="AV13" s="214">
        <f aca="true" t="shared" si="4" ref="AV13:AV23">COUNT(E13:AT13)</f>
        <v>15</v>
      </c>
      <c r="AW13" s="244">
        <f aca="true" t="shared" si="5" ref="AW13:AW21">AU13/AV13</f>
        <v>116.26666666666667</v>
      </c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6"/>
    </row>
    <row r="14" spans="1:65" ht="15.75" thickBot="1">
      <c r="A14" s="247" t="s">
        <v>57</v>
      </c>
      <c r="B14" s="248" t="s">
        <v>128</v>
      </c>
      <c r="C14" s="249"/>
      <c r="D14" s="250">
        <v>0</v>
      </c>
      <c r="E14" s="251"/>
      <c r="F14" s="251"/>
      <c r="G14" s="252"/>
      <c r="H14" s="275">
        <v>145</v>
      </c>
      <c r="I14" s="276">
        <v>157</v>
      </c>
      <c r="J14" s="250">
        <v>127</v>
      </c>
      <c r="K14" s="277"/>
      <c r="L14" s="278"/>
      <c r="M14" s="279"/>
      <c r="N14" s="399"/>
      <c r="O14" s="400"/>
      <c r="P14" s="401"/>
      <c r="Q14" s="277"/>
      <c r="R14" s="278"/>
      <c r="S14" s="279"/>
      <c r="T14" s="280">
        <v>149</v>
      </c>
      <c r="U14" s="278">
        <v>163</v>
      </c>
      <c r="V14" s="281">
        <v>178</v>
      </c>
      <c r="W14" s="277"/>
      <c r="X14" s="278"/>
      <c r="Y14" s="279"/>
      <c r="Z14" s="280"/>
      <c r="AA14" s="278"/>
      <c r="AB14" s="281"/>
      <c r="AC14" s="521"/>
      <c r="AD14" s="420"/>
      <c r="AE14" s="522"/>
      <c r="AF14" s="280"/>
      <c r="AG14" s="278"/>
      <c r="AH14" s="281"/>
      <c r="AI14" s="277"/>
      <c r="AJ14" s="278"/>
      <c r="AK14" s="279"/>
      <c r="AL14" s="280"/>
      <c r="AM14" s="278"/>
      <c r="AN14" s="281"/>
      <c r="AO14" s="277"/>
      <c r="AP14" s="278"/>
      <c r="AQ14" s="279"/>
      <c r="AR14" s="280">
        <v>137</v>
      </c>
      <c r="AS14" s="278">
        <v>168</v>
      </c>
      <c r="AT14" s="281">
        <v>117</v>
      </c>
      <c r="AU14" s="274">
        <f t="shared" si="3"/>
        <v>1341</v>
      </c>
      <c r="AV14" s="214">
        <f t="shared" si="4"/>
        <v>9</v>
      </c>
      <c r="AW14" s="244">
        <f t="shared" si="5"/>
        <v>149</v>
      </c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6"/>
    </row>
    <row r="15" spans="1:65" ht="15.75" thickBot="1">
      <c r="A15" s="247" t="s">
        <v>57</v>
      </c>
      <c r="B15" s="248"/>
      <c r="C15" s="249"/>
      <c r="D15" s="250"/>
      <c r="E15" s="251"/>
      <c r="F15" s="251"/>
      <c r="G15" s="252"/>
      <c r="H15" s="498">
        <v>162</v>
      </c>
      <c r="I15" s="499">
        <v>163</v>
      </c>
      <c r="J15" s="513">
        <v>203</v>
      </c>
      <c r="K15" s="277"/>
      <c r="L15" s="278"/>
      <c r="M15" s="279"/>
      <c r="N15" s="399"/>
      <c r="O15" s="400"/>
      <c r="P15" s="401"/>
      <c r="Q15" s="277"/>
      <c r="R15" s="278"/>
      <c r="S15" s="279"/>
      <c r="T15" s="280"/>
      <c r="U15" s="278"/>
      <c r="V15" s="281"/>
      <c r="W15" s="469">
        <v>155</v>
      </c>
      <c r="X15" s="470">
        <v>153</v>
      </c>
      <c r="Y15" s="468">
        <v>188</v>
      </c>
      <c r="Z15" s="534">
        <v>149</v>
      </c>
      <c r="AA15" s="527">
        <v>154</v>
      </c>
      <c r="AB15" s="535">
        <v>184</v>
      </c>
      <c r="AC15" s="521"/>
      <c r="AD15" s="420"/>
      <c r="AE15" s="522"/>
      <c r="AF15" s="534">
        <v>188</v>
      </c>
      <c r="AG15" s="527">
        <v>144</v>
      </c>
      <c r="AH15" s="535">
        <v>173</v>
      </c>
      <c r="AI15" s="526">
        <v>173</v>
      </c>
      <c r="AJ15" s="527">
        <v>144</v>
      </c>
      <c r="AK15" s="528">
        <v>161</v>
      </c>
      <c r="AL15" s="534">
        <v>151</v>
      </c>
      <c r="AM15" s="527">
        <v>182</v>
      </c>
      <c r="AN15" s="535">
        <v>126</v>
      </c>
      <c r="AO15" s="277"/>
      <c r="AP15" s="278"/>
      <c r="AQ15" s="279"/>
      <c r="AR15" s="280"/>
      <c r="AS15" s="278"/>
      <c r="AT15" s="281"/>
      <c r="AU15" s="266">
        <f>SUM(E15:AT15)</f>
        <v>2953</v>
      </c>
      <c r="AV15" s="267">
        <f>COUNT(E15:AT15)</f>
        <v>18</v>
      </c>
      <c r="AW15" s="440">
        <f>AU15/AV15</f>
        <v>164.05555555555554</v>
      </c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6"/>
    </row>
    <row r="16" spans="1:65" ht="15.75" thickBot="1">
      <c r="A16" s="247" t="s">
        <v>57</v>
      </c>
      <c r="B16" s="248" t="s">
        <v>129</v>
      </c>
      <c r="C16" s="249"/>
      <c r="D16" s="250">
        <v>0</v>
      </c>
      <c r="E16" s="251"/>
      <c r="F16" s="251"/>
      <c r="G16" s="252"/>
      <c r="H16" s="275"/>
      <c r="I16" s="276"/>
      <c r="J16" s="250"/>
      <c r="K16" s="277"/>
      <c r="L16" s="278"/>
      <c r="M16" s="279"/>
      <c r="N16" s="399"/>
      <c r="O16" s="400"/>
      <c r="P16" s="401"/>
      <c r="Q16" s="277"/>
      <c r="R16" s="278"/>
      <c r="S16" s="279"/>
      <c r="T16" s="280">
        <v>96</v>
      </c>
      <c r="U16" s="278">
        <v>131</v>
      </c>
      <c r="V16" s="281">
        <v>128</v>
      </c>
      <c r="W16" s="277"/>
      <c r="X16" s="278"/>
      <c r="Y16" s="279"/>
      <c r="Z16" s="280"/>
      <c r="AA16" s="278"/>
      <c r="AB16" s="281"/>
      <c r="AC16" s="521"/>
      <c r="AD16" s="420"/>
      <c r="AE16" s="522"/>
      <c r="AF16" s="280"/>
      <c r="AG16" s="278"/>
      <c r="AH16" s="281"/>
      <c r="AI16" s="277"/>
      <c r="AJ16" s="278"/>
      <c r="AK16" s="279"/>
      <c r="AL16" s="280"/>
      <c r="AM16" s="278"/>
      <c r="AN16" s="281"/>
      <c r="AO16" s="277"/>
      <c r="AP16" s="278"/>
      <c r="AQ16" s="279"/>
      <c r="AR16" s="280"/>
      <c r="AS16" s="278"/>
      <c r="AT16" s="281"/>
      <c r="AU16" s="274">
        <f t="shared" si="3"/>
        <v>355</v>
      </c>
      <c r="AV16" s="214">
        <f t="shared" si="4"/>
        <v>3</v>
      </c>
      <c r="AW16" s="244">
        <f t="shared" si="5"/>
        <v>118.33333333333333</v>
      </c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6"/>
    </row>
    <row r="17" spans="1:65" ht="15.75" thickBot="1">
      <c r="A17" s="247" t="s">
        <v>57</v>
      </c>
      <c r="B17" s="248" t="s">
        <v>127</v>
      </c>
      <c r="C17" s="249"/>
      <c r="D17" s="250">
        <v>0</v>
      </c>
      <c r="E17" s="251"/>
      <c r="F17" s="251"/>
      <c r="G17" s="252"/>
      <c r="H17" s="275"/>
      <c r="I17" s="276"/>
      <c r="J17" s="250"/>
      <c r="K17" s="277"/>
      <c r="L17" s="278"/>
      <c r="M17" s="279"/>
      <c r="N17" s="399"/>
      <c r="O17" s="400"/>
      <c r="P17" s="401"/>
      <c r="Q17" s="277"/>
      <c r="R17" s="278"/>
      <c r="S17" s="279"/>
      <c r="T17" s="280"/>
      <c r="U17" s="278"/>
      <c r="V17" s="281"/>
      <c r="W17" s="277"/>
      <c r="X17" s="278"/>
      <c r="Y17" s="279"/>
      <c r="Z17" s="280"/>
      <c r="AA17" s="278"/>
      <c r="AB17" s="281"/>
      <c r="AC17" s="277">
        <v>72</v>
      </c>
      <c r="AD17" s="278">
        <v>123</v>
      </c>
      <c r="AE17" s="279">
        <v>83</v>
      </c>
      <c r="AF17" s="280"/>
      <c r="AG17" s="278"/>
      <c r="AH17" s="281"/>
      <c r="AI17" s="277"/>
      <c r="AJ17" s="278"/>
      <c r="AK17" s="279"/>
      <c r="AL17" s="280"/>
      <c r="AM17" s="278"/>
      <c r="AN17" s="281"/>
      <c r="AO17" s="277"/>
      <c r="AP17" s="278"/>
      <c r="AQ17" s="279"/>
      <c r="AR17" s="280"/>
      <c r="AS17" s="278"/>
      <c r="AT17" s="281"/>
      <c r="AU17" s="274">
        <f t="shared" si="3"/>
        <v>278</v>
      </c>
      <c r="AV17" s="214">
        <f t="shared" si="4"/>
        <v>3</v>
      </c>
      <c r="AW17" s="244">
        <f t="shared" si="5"/>
        <v>92.66666666666667</v>
      </c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6"/>
    </row>
    <row r="18" spans="1:65" ht="15.75" thickBot="1">
      <c r="A18" s="247" t="s">
        <v>57</v>
      </c>
      <c r="B18" s="248" t="s">
        <v>126</v>
      </c>
      <c r="C18" s="249"/>
      <c r="D18" s="250">
        <v>0</v>
      </c>
      <c r="E18" s="251"/>
      <c r="F18" s="251"/>
      <c r="G18" s="252"/>
      <c r="H18" s="275"/>
      <c r="I18" s="276"/>
      <c r="J18" s="250"/>
      <c r="K18" s="277"/>
      <c r="L18" s="278"/>
      <c r="M18" s="279"/>
      <c r="N18" s="399"/>
      <c r="O18" s="400"/>
      <c r="P18" s="401"/>
      <c r="Q18" s="277"/>
      <c r="R18" s="278"/>
      <c r="S18" s="279"/>
      <c r="T18" s="280"/>
      <c r="U18" s="278"/>
      <c r="V18" s="281"/>
      <c r="W18" s="277"/>
      <c r="X18" s="278"/>
      <c r="Y18" s="279"/>
      <c r="Z18" s="280"/>
      <c r="AA18" s="278"/>
      <c r="AB18" s="281"/>
      <c r="AC18" s="277">
        <v>102</v>
      </c>
      <c r="AD18" s="278">
        <v>78</v>
      </c>
      <c r="AE18" s="279">
        <v>112</v>
      </c>
      <c r="AF18" s="280"/>
      <c r="AG18" s="278"/>
      <c r="AH18" s="281"/>
      <c r="AI18" s="277"/>
      <c r="AJ18" s="278"/>
      <c r="AK18" s="279"/>
      <c r="AL18" s="280"/>
      <c r="AM18" s="278"/>
      <c r="AN18" s="281"/>
      <c r="AO18" s="277"/>
      <c r="AP18" s="278"/>
      <c r="AQ18" s="279"/>
      <c r="AR18" s="280"/>
      <c r="AS18" s="278"/>
      <c r="AT18" s="281"/>
      <c r="AU18" s="274">
        <f t="shared" si="3"/>
        <v>292</v>
      </c>
      <c r="AV18" s="214">
        <f t="shared" si="4"/>
        <v>3</v>
      </c>
      <c r="AW18" s="244">
        <f t="shared" si="5"/>
        <v>97.33333333333333</v>
      </c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6"/>
    </row>
    <row r="19" spans="1:65" ht="15.75" thickBot="1">
      <c r="A19" s="247" t="s">
        <v>57</v>
      </c>
      <c r="B19" s="248" t="s">
        <v>130</v>
      </c>
      <c r="C19" s="249"/>
      <c r="D19" s="250">
        <v>0</v>
      </c>
      <c r="E19" s="251"/>
      <c r="F19" s="251"/>
      <c r="G19" s="252"/>
      <c r="H19" s="275"/>
      <c r="I19" s="276"/>
      <c r="J19" s="250"/>
      <c r="K19" s="277"/>
      <c r="L19" s="278"/>
      <c r="M19" s="279"/>
      <c r="N19" s="399"/>
      <c r="O19" s="400"/>
      <c r="P19" s="401"/>
      <c r="Q19" s="277"/>
      <c r="R19" s="278"/>
      <c r="S19" s="279"/>
      <c r="T19" s="280"/>
      <c r="U19" s="278"/>
      <c r="V19" s="281"/>
      <c r="W19" s="277"/>
      <c r="X19" s="278"/>
      <c r="Y19" s="279"/>
      <c r="Z19" s="280"/>
      <c r="AA19" s="278"/>
      <c r="AB19" s="281"/>
      <c r="AC19" s="277">
        <v>71</v>
      </c>
      <c r="AD19" s="278">
        <v>84</v>
      </c>
      <c r="AE19" s="279">
        <v>72</v>
      </c>
      <c r="AF19" s="280"/>
      <c r="AG19" s="278"/>
      <c r="AH19" s="281"/>
      <c r="AI19" s="277"/>
      <c r="AJ19" s="278"/>
      <c r="AK19" s="279"/>
      <c r="AL19" s="280"/>
      <c r="AM19" s="278"/>
      <c r="AN19" s="281"/>
      <c r="AO19" s="277"/>
      <c r="AP19" s="278"/>
      <c r="AQ19" s="279"/>
      <c r="AR19" s="280"/>
      <c r="AS19" s="278"/>
      <c r="AT19" s="281"/>
      <c r="AU19" s="274">
        <f t="shared" si="3"/>
        <v>227</v>
      </c>
      <c r="AV19" s="214">
        <f t="shared" si="4"/>
        <v>3</v>
      </c>
      <c r="AW19" s="244">
        <f t="shared" si="5"/>
        <v>75.66666666666667</v>
      </c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6"/>
    </row>
    <row r="20" spans="1:65" ht="15.75" thickBot="1">
      <c r="A20" s="247" t="s">
        <v>57</v>
      </c>
      <c r="B20" s="248" t="s">
        <v>112</v>
      </c>
      <c r="C20" s="249"/>
      <c r="D20" s="250">
        <v>0</v>
      </c>
      <c r="E20" s="251"/>
      <c r="F20" s="251"/>
      <c r="G20" s="252"/>
      <c r="H20" s="275"/>
      <c r="I20" s="276"/>
      <c r="J20" s="250"/>
      <c r="K20" s="277"/>
      <c r="L20" s="278"/>
      <c r="M20" s="279"/>
      <c r="N20" s="399"/>
      <c r="O20" s="400"/>
      <c r="P20" s="401"/>
      <c r="Q20" s="277"/>
      <c r="R20" s="278"/>
      <c r="S20" s="279"/>
      <c r="T20" s="280"/>
      <c r="U20" s="278"/>
      <c r="V20" s="281"/>
      <c r="W20" s="277"/>
      <c r="X20" s="278"/>
      <c r="Y20" s="279"/>
      <c r="Z20" s="280"/>
      <c r="AA20" s="278"/>
      <c r="AB20" s="281"/>
      <c r="AC20" s="277"/>
      <c r="AD20" s="278"/>
      <c r="AE20" s="279"/>
      <c r="AF20" s="280">
        <v>106</v>
      </c>
      <c r="AG20" s="278">
        <v>74</v>
      </c>
      <c r="AH20" s="281">
        <v>102</v>
      </c>
      <c r="AI20" s="277"/>
      <c r="AJ20" s="278"/>
      <c r="AK20" s="279"/>
      <c r="AL20" s="280"/>
      <c r="AM20" s="278"/>
      <c r="AN20" s="281"/>
      <c r="AO20" s="277"/>
      <c r="AP20" s="278"/>
      <c r="AQ20" s="279"/>
      <c r="AR20" s="280"/>
      <c r="AS20" s="278"/>
      <c r="AT20" s="281"/>
      <c r="AU20" s="274">
        <f t="shared" si="3"/>
        <v>282</v>
      </c>
      <c r="AV20" s="214">
        <f t="shared" si="4"/>
        <v>3</v>
      </c>
      <c r="AW20" s="244">
        <f t="shared" si="5"/>
        <v>94</v>
      </c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6"/>
    </row>
    <row r="21" spans="1:65" ht="15.75" thickBot="1">
      <c r="A21" s="247" t="s">
        <v>57</v>
      </c>
      <c r="B21" s="553" t="s">
        <v>164</v>
      </c>
      <c r="C21" s="249"/>
      <c r="D21" s="250">
        <v>0</v>
      </c>
      <c r="E21" s="251"/>
      <c r="F21" s="251"/>
      <c r="G21" s="252"/>
      <c r="H21" s="275"/>
      <c r="I21" s="276"/>
      <c r="J21" s="250"/>
      <c r="K21" s="277"/>
      <c r="L21" s="278"/>
      <c r="M21" s="279"/>
      <c r="N21" s="399"/>
      <c r="O21" s="400"/>
      <c r="P21" s="401"/>
      <c r="Q21" s="277"/>
      <c r="R21" s="278"/>
      <c r="S21" s="279"/>
      <c r="T21" s="280"/>
      <c r="U21" s="278"/>
      <c r="V21" s="281"/>
      <c r="W21" s="277"/>
      <c r="X21" s="278"/>
      <c r="Y21" s="279"/>
      <c r="Z21" s="280">
        <v>120</v>
      </c>
      <c r="AA21" s="278">
        <v>117</v>
      </c>
      <c r="AB21" s="281">
        <v>83</v>
      </c>
      <c r="AC21" s="277"/>
      <c r="AD21" s="278"/>
      <c r="AE21" s="279"/>
      <c r="AF21" s="280"/>
      <c r="AG21" s="278"/>
      <c r="AH21" s="281"/>
      <c r="AI21" s="277"/>
      <c r="AJ21" s="278"/>
      <c r="AK21" s="279"/>
      <c r="AL21" s="280"/>
      <c r="AM21" s="278"/>
      <c r="AN21" s="281"/>
      <c r="AO21" s="277"/>
      <c r="AP21" s="278"/>
      <c r="AQ21" s="279"/>
      <c r="AR21" s="280"/>
      <c r="AS21" s="278"/>
      <c r="AT21" s="281"/>
      <c r="AU21" s="274">
        <f t="shared" si="3"/>
        <v>320</v>
      </c>
      <c r="AV21" s="214">
        <f t="shared" si="4"/>
        <v>3</v>
      </c>
      <c r="AW21" s="244">
        <f t="shared" si="5"/>
        <v>106.66666666666667</v>
      </c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6"/>
    </row>
    <row r="22" spans="1:65" ht="15.75" thickBot="1">
      <c r="A22" s="247" t="s">
        <v>57</v>
      </c>
      <c r="B22" s="248" t="s">
        <v>107</v>
      </c>
      <c r="C22" s="249">
        <v>8</v>
      </c>
      <c r="D22" s="250">
        <f>SUM(C22*AV22)</f>
        <v>24</v>
      </c>
      <c r="E22" s="251"/>
      <c r="F22" s="251"/>
      <c r="G22" s="252"/>
      <c r="H22" s="275"/>
      <c r="I22" s="276"/>
      <c r="J22" s="250"/>
      <c r="K22" s="277"/>
      <c r="L22" s="278"/>
      <c r="M22" s="279"/>
      <c r="N22" s="399"/>
      <c r="O22" s="400"/>
      <c r="P22" s="401"/>
      <c r="Q22" s="277"/>
      <c r="R22" s="278"/>
      <c r="S22" s="279"/>
      <c r="T22" s="280"/>
      <c r="U22" s="278"/>
      <c r="V22" s="281"/>
      <c r="W22" s="277"/>
      <c r="X22" s="278"/>
      <c r="Y22" s="279"/>
      <c r="Z22" s="280"/>
      <c r="AA22" s="278"/>
      <c r="AB22" s="281"/>
      <c r="AC22" s="277"/>
      <c r="AD22" s="278"/>
      <c r="AE22" s="279"/>
      <c r="AF22" s="280"/>
      <c r="AG22" s="278"/>
      <c r="AH22" s="281"/>
      <c r="AI22" s="277">
        <v>91</v>
      </c>
      <c r="AJ22" s="278">
        <v>79</v>
      </c>
      <c r="AK22" s="279">
        <v>85</v>
      </c>
      <c r="AL22" s="280"/>
      <c r="AM22" s="278"/>
      <c r="AN22" s="281"/>
      <c r="AO22" s="277"/>
      <c r="AP22" s="278"/>
      <c r="AQ22" s="279"/>
      <c r="AR22" s="280"/>
      <c r="AS22" s="278"/>
      <c r="AT22" s="281"/>
      <c r="AU22" s="274">
        <f t="shared" si="3"/>
        <v>255</v>
      </c>
      <c r="AV22" s="214">
        <f t="shared" si="4"/>
        <v>3</v>
      </c>
      <c r="AW22" s="244">
        <f>(AU22/AV22)-8</f>
        <v>77</v>
      </c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6"/>
    </row>
    <row r="23" spans="1:65" ht="15.75" thickBot="1">
      <c r="A23" s="247" t="s">
        <v>57</v>
      </c>
      <c r="B23" s="248" t="s">
        <v>124</v>
      </c>
      <c r="C23" s="249">
        <v>8</v>
      </c>
      <c r="D23" s="250">
        <f>SUM(C23*AV23)</f>
        <v>24</v>
      </c>
      <c r="E23" s="251"/>
      <c r="F23" s="251"/>
      <c r="G23" s="252"/>
      <c r="H23" s="275"/>
      <c r="I23" s="276"/>
      <c r="J23" s="250"/>
      <c r="K23" s="277"/>
      <c r="L23" s="278"/>
      <c r="M23" s="279"/>
      <c r="N23" s="399"/>
      <c r="O23" s="400"/>
      <c r="P23" s="401"/>
      <c r="Q23" s="277"/>
      <c r="R23" s="278"/>
      <c r="S23" s="279"/>
      <c r="T23" s="280"/>
      <c r="U23" s="278"/>
      <c r="V23" s="281"/>
      <c r="W23" s="277"/>
      <c r="X23" s="278"/>
      <c r="Y23" s="279"/>
      <c r="Z23" s="280"/>
      <c r="AA23" s="278"/>
      <c r="AB23" s="281"/>
      <c r="AC23" s="277"/>
      <c r="AD23" s="278"/>
      <c r="AE23" s="279"/>
      <c r="AF23" s="280"/>
      <c r="AG23" s="278"/>
      <c r="AH23" s="281"/>
      <c r="AI23" s="277"/>
      <c r="AJ23" s="278"/>
      <c r="AK23" s="279"/>
      <c r="AL23" s="280">
        <v>118</v>
      </c>
      <c r="AM23" s="278">
        <v>91</v>
      </c>
      <c r="AN23" s="281">
        <v>76</v>
      </c>
      <c r="AO23" s="277"/>
      <c r="AP23" s="278"/>
      <c r="AQ23" s="279"/>
      <c r="AR23" s="280"/>
      <c r="AS23" s="278"/>
      <c r="AT23" s="281"/>
      <c r="AU23" s="274">
        <f t="shared" si="3"/>
        <v>285</v>
      </c>
      <c r="AV23" s="214">
        <f t="shared" si="4"/>
        <v>3</v>
      </c>
      <c r="AW23" s="244">
        <f>(AU23/AV23)-8</f>
        <v>87</v>
      </c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6"/>
    </row>
    <row r="24" spans="1:65" ht="15.75" thickBot="1">
      <c r="A24" s="247" t="s">
        <v>57</v>
      </c>
      <c r="B24" s="248" t="s">
        <v>62</v>
      </c>
      <c r="C24" s="268"/>
      <c r="D24" s="250">
        <f>C24*AV24</f>
        <v>0</v>
      </c>
      <c r="E24" s="251"/>
      <c r="F24" s="251"/>
      <c r="G24" s="252"/>
      <c r="H24" s="275"/>
      <c r="I24" s="276"/>
      <c r="J24" s="250"/>
      <c r="K24" s="277"/>
      <c r="L24" s="278"/>
      <c r="M24" s="279"/>
      <c r="N24" s="399"/>
      <c r="O24" s="400"/>
      <c r="P24" s="401"/>
      <c r="Q24" s="277">
        <v>100</v>
      </c>
      <c r="R24" s="278">
        <v>126</v>
      </c>
      <c r="S24" s="279">
        <v>109</v>
      </c>
      <c r="T24" s="280"/>
      <c r="U24" s="278"/>
      <c r="V24" s="281"/>
      <c r="W24" s="277">
        <v>71</v>
      </c>
      <c r="X24" s="278">
        <v>133</v>
      </c>
      <c r="Y24" s="279">
        <v>159</v>
      </c>
      <c r="Z24" s="280"/>
      <c r="AA24" s="278"/>
      <c r="AB24" s="281"/>
      <c r="AC24" s="277"/>
      <c r="AD24" s="278"/>
      <c r="AE24" s="279"/>
      <c r="AF24" s="280"/>
      <c r="AG24" s="278"/>
      <c r="AH24" s="281"/>
      <c r="AI24" s="277">
        <v>112</v>
      </c>
      <c r="AJ24" s="278">
        <v>112</v>
      </c>
      <c r="AK24" s="279">
        <v>109</v>
      </c>
      <c r="AL24" s="280">
        <v>99</v>
      </c>
      <c r="AM24" s="278">
        <v>100</v>
      </c>
      <c r="AN24" s="281">
        <v>107</v>
      </c>
      <c r="AO24" s="277"/>
      <c r="AP24" s="278"/>
      <c r="AQ24" s="279"/>
      <c r="AR24" s="280"/>
      <c r="AS24" s="278"/>
      <c r="AT24" s="281"/>
      <c r="AU24" s="274">
        <f aca="true" t="shared" si="6" ref="AU24:AU49">SUM(E24:AT24)</f>
        <v>1337</v>
      </c>
      <c r="AV24" s="214">
        <f aca="true" t="shared" si="7" ref="AV24:AV49">COUNT(E24:AT24)</f>
        <v>12</v>
      </c>
      <c r="AW24" s="244">
        <f aca="true" t="shared" si="8" ref="AW24:AW29">AU24/AV24</f>
        <v>111.41666666666667</v>
      </c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6"/>
    </row>
    <row r="25" spans="1:65" ht="15.75" thickBot="1">
      <c r="A25" s="282" t="s">
        <v>57</v>
      </c>
      <c r="B25" s="283" t="s">
        <v>63</v>
      </c>
      <c r="C25" s="284"/>
      <c r="D25" s="285">
        <f>C25*AV25</f>
        <v>0</v>
      </c>
      <c r="E25" s="286"/>
      <c r="F25" s="286"/>
      <c r="G25" s="287"/>
      <c r="H25" s="288"/>
      <c r="I25" s="289"/>
      <c r="J25" s="285"/>
      <c r="K25" s="290"/>
      <c r="L25" s="291"/>
      <c r="M25" s="292"/>
      <c r="N25" s="402"/>
      <c r="O25" s="403"/>
      <c r="P25" s="404"/>
      <c r="Q25" s="290"/>
      <c r="R25" s="291"/>
      <c r="S25" s="292"/>
      <c r="T25" s="293"/>
      <c r="U25" s="291"/>
      <c r="V25" s="294"/>
      <c r="W25" s="290">
        <v>68</v>
      </c>
      <c r="X25" s="291">
        <v>93</v>
      </c>
      <c r="Y25" s="292">
        <v>129</v>
      </c>
      <c r="Z25" s="293"/>
      <c r="AA25" s="291"/>
      <c r="AB25" s="294"/>
      <c r="AC25" s="290"/>
      <c r="AD25" s="291"/>
      <c r="AE25" s="292"/>
      <c r="AF25" s="293">
        <v>125</v>
      </c>
      <c r="AG25" s="291">
        <v>111</v>
      </c>
      <c r="AH25" s="294">
        <v>152</v>
      </c>
      <c r="AI25" s="290"/>
      <c r="AJ25" s="291"/>
      <c r="AK25" s="292"/>
      <c r="AL25" s="293">
        <v>113</v>
      </c>
      <c r="AM25" s="291">
        <v>145</v>
      </c>
      <c r="AN25" s="294">
        <v>95</v>
      </c>
      <c r="AO25" s="290"/>
      <c r="AP25" s="291"/>
      <c r="AQ25" s="292"/>
      <c r="AR25" s="293"/>
      <c r="AS25" s="291"/>
      <c r="AT25" s="294"/>
      <c r="AU25" s="295">
        <f t="shared" si="6"/>
        <v>1031</v>
      </c>
      <c r="AV25" s="296">
        <f t="shared" si="7"/>
        <v>9</v>
      </c>
      <c r="AW25" s="244">
        <f t="shared" si="8"/>
        <v>114.55555555555556</v>
      </c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6"/>
    </row>
    <row r="26" spans="1:65" ht="15.75" thickBot="1">
      <c r="A26" s="297" t="s">
        <v>53</v>
      </c>
      <c r="B26" s="298" t="s">
        <v>36</v>
      </c>
      <c r="C26" s="231"/>
      <c r="D26" s="232">
        <f>C26*AV26</f>
        <v>0</v>
      </c>
      <c r="E26" s="299"/>
      <c r="F26" s="300">
        <v>111</v>
      </c>
      <c r="G26" s="301">
        <v>133</v>
      </c>
      <c r="H26" s="302"/>
      <c r="I26" s="233"/>
      <c r="J26" s="234"/>
      <c r="K26" s="299">
        <v>127</v>
      </c>
      <c r="L26" s="300">
        <v>151</v>
      </c>
      <c r="M26" s="301">
        <v>140</v>
      </c>
      <c r="N26" s="303">
        <v>131</v>
      </c>
      <c r="O26" s="300">
        <v>122</v>
      </c>
      <c r="P26" s="304">
        <v>155</v>
      </c>
      <c r="Q26" s="299">
        <v>209</v>
      </c>
      <c r="R26" s="300">
        <v>144</v>
      </c>
      <c r="S26" s="301">
        <v>130</v>
      </c>
      <c r="T26" s="303">
        <v>140</v>
      </c>
      <c r="U26" s="300">
        <v>154</v>
      </c>
      <c r="V26" s="304">
        <v>115</v>
      </c>
      <c r="W26" s="299">
        <v>133</v>
      </c>
      <c r="X26" s="300">
        <v>160</v>
      </c>
      <c r="Y26" s="301">
        <v>123</v>
      </c>
      <c r="Z26" s="303">
        <v>138</v>
      </c>
      <c r="AA26" s="300">
        <v>165</v>
      </c>
      <c r="AB26" s="304">
        <v>185</v>
      </c>
      <c r="AC26" s="299">
        <v>165</v>
      </c>
      <c r="AD26" s="300">
        <v>131</v>
      </c>
      <c r="AE26" s="301">
        <v>155</v>
      </c>
      <c r="AF26" s="303">
        <v>121</v>
      </c>
      <c r="AG26" s="300">
        <v>109</v>
      </c>
      <c r="AH26" s="304">
        <v>127</v>
      </c>
      <c r="AI26" s="299">
        <v>152</v>
      </c>
      <c r="AJ26" s="300">
        <v>148</v>
      </c>
      <c r="AK26" s="301">
        <v>209</v>
      </c>
      <c r="AL26" s="303">
        <v>108</v>
      </c>
      <c r="AM26" s="300">
        <v>131</v>
      </c>
      <c r="AN26" s="304">
        <v>151</v>
      </c>
      <c r="AO26" s="299">
        <v>146</v>
      </c>
      <c r="AP26" s="300">
        <v>121</v>
      </c>
      <c r="AQ26" s="301">
        <v>143</v>
      </c>
      <c r="AR26" s="303">
        <v>129</v>
      </c>
      <c r="AS26" s="300">
        <v>173</v>
      </c>
      <c r="AT26" s="304">
        <v>138</v>
      </c>
      <c r="AU26" s="274">
        <f t="shared" si="6"/>
        <v>5423</v>
      </c>
      <c r="AV26" s="214">
        <f t="shared" si="7"/>
        <v>38</v>
      </c>
      <c r="AW26" s="244">
        <f t="shared" si="8"/>
        <v>142.71052631578948</v>
      </c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6"/>
    </row>
    <row r="27" spans="1:65" ht="15.75" thickBot="1">
      <c r="A27" s="247" t="s">
        <v>53</v>
      </c>
      <c r="B27" s="298"/>
      <c r="C27" s="421"/>
      <c r="D27" s="336"/>
      <c r="E27" s="299"/>
      <c r="F27" s="300"/>
      <c r="G27" s="301"/>
      <c r="H27" s="305"/>
      <c r="I27" s="251"/>
      <c r="J27" s="252"/>
      <c r="K27" s="299"/>
      <c r="L27" s="300"/>
      <c r="M27" s="301"/>
      <c r="N27" s="303"/>
      <c r="O27" s="300"/>
      <c r="P27" s="304"/>
      <c r="Q27" s="299"/>
      <c r="R27" s="300"/>
      <c r="S27" s="301"/>
      <c r="T27" s="303"/>
      <c r="U27" s="300"/>
      <c r="V27" s="304"/>
      <c r="W27" s="523">
        <v>131</v>
      </c>
      <c r="X27" s="524">
        <v>156</v>
      </c>
      <c r="Y27" s="525">
        <v>133</v>
      </c>
      <c r="Z27" s="539">
        <v>107</v>
      </c>
      <c r="AA27" s="524">
        <v>132</v>
      </c>
      <c r="AB27" s="540">
        <v>143</v>
      </c>
      <c r="AC27" s="299"/>
      <c r="AD27" s="300"/>
      <c r="AE27" s="301"/>
      <c r="AF27" s="477">
        <v>214</v>
      </c>
      <c r="AG27" s="478">
        <v>154</v>
      </c>
      <c r="AH27" s="479">
        <v>153</v>
      </c>
      <c r="AI27" s="299"/>
      <c r="AJ27" s="300"/>
      <c r="AK27" s="301"/>
      <c r="AL27" s="539">
        <v>108</v>
      </c>
      <c r="AM27" s="524">
        <v>123</v>
      </c>
      <c r="AN27" s="540">
        <v>128</v>
      </c>
      <c r="AO27" s="299"/>
      <c r="AP27" s="300"/>
      <c r="AQ27" s="301"/>
      <c r="AR27" s="303"/>
      <c r="AS27" s="300"/>
      <c r="AT27" s="304"/>
      <c r="AU27" s="266">
        <f>SUM(E27:AT27)</f>
        <v>1682</v>
      </c>
      <c r="AV27" s="267">
        <f>COUNT(E27:AT27)</f>
        <v>12</v>
      </c>
      <c r="AW27" s="440">
        <f t="shared" si="8"/>
        <v>140.16666666666666</v>
      </c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6"/>
    </row>
    <row r="28" spans="1:65" ht="15.75" thickBot="1">
      <c r="A28" s="247" t="s">
        <v>53</v>
      </c>
      <c r="B28" s="248" t="s">
        <v>37</v>
      </c>
      <c r="C28" s="249"/>
      <c r="D28" s="250">
        <f>C28*AV28</f>
        <v>0</v>
      </c>
      <c r="E28" s="277"/>
      <c r="F28" s="278"/>
      <c r="G28" s="279"/>
      <c r="H28" s="305"/>
      <c r="I28" s="251"/>
      <c r="J28" s="252"/>
      <c r="K28" s="277"/>
      <c r="L28" s="278"/>
      <c r="M28" s="279"/>
      <c r="N28" s="280"/>
      <c r="O28" s="278"/>
      <c r="P28" s="281"/>
      <c r="Q28" s="277"/>
      <c r="R28" s="278"/>
      <c r="S28" s="279"/>
      <c r="T28" s="280"/>
      <c r="U28" s="278"/>
      <c r="V28" s="281"/>
      <c r="W28" s="277">
        <v>118</v>
      </c>
      <c r="X28" s="278">
        <v>118</v>
      </c>
      <c r="Y28" s="279">
        <v>107</v>
      </c>
      <c r="Z28" s="280">
        <v>111</v>
      </c>
      <c r="AA28" s="278">
        <v>122</v>
      </c>
      <c r="AB28" s="281">
        <v>174</v>
      </c>
      <c r="AC28" s="277"/>
      <c r="AD28" s="278"/>
      <c r="AE28" s="279"/>
      <c r="AF28" s="280">
        <v>90</v>
      </c>
      <c r="AG28" s="278">
        <v>134</v>
      </c>
      <c r="AH28" s="281">
        <v>115</v>
      </c>
      <c r="AI28" s="277"/>
      <c r="AJ28" s="278"/>
      <c r="AK28" s="279"/>
      <c r="AL28" s="280"/>
      <c r="AM28" s="278"/>
      <c r="AN28" s="281"/>
      <c r="AO28" s="277">
        <v>151</v>
      </c>
      <c r="AP28" s="278">
        <v>145</v>
      </c>
      <c r="AQ28" s="279">
        <v>122</v>
      </c>
      <c r="AR28" s="280"/>
      <c r="AS28" s="278"/>
      <c r="AT28" s="281"/>
      <c r="AU28" s="274">
        <f t="shared" si="6"/>
        <v>1507</v>
      </c>
      <c r="AV28" s="214">
        <f t="shared" si="7"/>
        <v>12</v>
      </c>
      <c r="AW28" s="244">
        <f t="shared" si="8"/>
        <v>125.58333333333333</v>
      </c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6"/>
    </row>
    <row r="29" spans="1:65" ht="15.75" thickBot="1">
      <c r="A29" s="247" t="s">
        <v>53</v>
      </c>
      <c r="B29" s="248"/>
      <c r="C29" s="249"/>
      <c r="D29" s="250"/>
      <c r="E29" s="469">
        <v>107</v>
      </c>
      <c r="F29" s="470">
        <v>104</v>
      </c>
      <c r="G29" s="468">
        <v>150</v>
      </c>
      <c r="H29" s="305"/>
      <c r="I29" s="251"/>
      <c r="J29" s="252"/>
      <c r="K29" s="277"/>
      <c r="L29" s="278"/>
      <c r="M29" s="279"/>
      <c r="N29" s="280"/>
      <c r="O29" s="278"/>
      <c r="P29" s="281"/>
      <c r="Q29" s="277"/>
      <c r="R29" s="278"/>
      <c r="S29" s="279"/>
      <c r="T29" s="280"/>
      <c r="U29" s="278"/>
      <c r="V29" s="281"/>
      <c r="W29" s="277"/>
      <c r="X29" s="278"/>
      <c r="Y29" s="279"/>
      <c r="Z29" s="280"/>
      <c r="AA29" s="278"/>
      <c r="AB29" s="281"/>
      <c r="AC29" s="277"/>
      <c r="AD29" s="278"/>
      <c r="AE29" s="279"/>
      <c r="AF29" s="280"/>
      <c r="AG29" s="278"/>
      <c r="AH29" s="281"/>
      <c r="AI29" s="277"/>
      <c r="AJ29" s="278"/>
      <c r="AK29" s="279"/>
      <c r="AL29" s="280"/>
      <c r="AM29" s="278"/>
      <c r="AN29" s="281"/>
      <c r="AO29" s="277"/>
      <c r="AP29" s="278"/>
      <c r="AQ29" s="279"/>
      <c r="AR29" s="280"/>
      <c r="AS29" s="278"/>
      <c r="AT29" s="281"/>
      <c r="AU29" s="266">
        <f t="shared" si="6"/>
        <v>361</v>
      </c>
      <c r="AV29" s="267">
        <f t="shared" si="7"/>
        <v>3</v>
      </c>
      <c r="AW29" s="440">
        <f t="shared" si="8"/>
        <v>120.33333333333333</v>
      </c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6"/>
    </row>
    <row r="30" spans="1:65" ht="15.75" thickBot="1">
      <c r="A30" s="247" t="s">
        <v>53</v>
      </c>
      <c r="B30" s="248" t="s">
        <v>38</v>
      </c>
      <c r="C30" s="249">
        <v>8</v>
      </c>
      <c r="D30" s="250">
        <f>C30*AV30</f>
        <v>232</v>
      </c>
      <c r="E30" s="275"/>
      <c r="F30" s="276">
        <v>116</v>
      </c>
      <c r="G30" s="306">
        <v>130</v>
      </c>
      <c r="H30" s="305"/>
      <c r="I30" s="251"/>
      <c r="J30" s="252"/>
      <c r="K30" s="277">
        <v>118</v>
      </c>
      <c r="L30" s="278">
        <v>120</v>
      </c>
      <c r="M30" s="279">
        <v>109</v>
      </c>
      <c r="N30" s="280">
        <v>106</v>
      </c>
      <c r="O30" s="278">
        <v>137</v>
      </c>
      <c r="P30" s="281">
        <v>111</v>
      </c>
      <c r="Q30" s="277">
        <v>91</v>
      </c>
      <c r="R30" s="278">
        <v>113</v>
      </c>
      <c r="S30" s="279">
        <v>102</v>
      </c>
      <c r="T30" s="280">
        <v>126</v>
      </c>
      <c r="U30" s="278">
        <v>107</v>
      </c>
      <c r="V30" s="281">
        <v>134</v>
      </c>
      <c r="W30" s="277"/>
      <c r="X30" s="278"/>
      <c r="Y30" s="279"/>
      <c r="Z30" s="280"/>
      <c r="AA30" s="278"/>
      <c r="AB30" s="281"/>
      <c r="AC30" s="277">
        <v>154</v>
      </c>
      <c r="AD30" s="278">
        <v>154</v>
      </c>
      <c r="AE30" s="279">
        <v>135</v>
      </c>
      <c r="AF30" s="280">
        <v>100</v>
      </c>
      <c r="AG30" s="278">
        <v>132</v>
      </c>
      <c r="AH30" s="281">
        <v>121</v>
      </c>
      <c r="AI30" s="277">
        <v>92</v>
      </c>
      <c r="AJ30" s="278">
        <v>130</v>
      </c>
      <c r="AK30" s="279">
        <v>128</v>
      </c>
      <c r="AL30" s="280">
        <v>141</v>
      </c>
      <c r="AM30" s="278">
        <v>144</v>
      </c>
      <c r="AN30" s="281">
        <v>117</v>
      </c>
      <c r="AO30" s="277"/>
      <c r="AP30" s="278"/>
      <c r="AQ30" s="279"/>
      <c r="AR30" s="280">
        <v>113</v>
      </c>
      <c r="AS30" s="278">
        <v>97</v>
      </c>
      <c r="AT30" s="281">
        <v>126</v>
      </c>
      <c r="AU30" s="274">
        <f t="shared" si="6"/>
        <v>3504</v>
      </c>
      <c r="AV30" s="214">
        <f t="shared" si="7"/>
        <v>29</v>
      </c>
      <c r="AW30" s="244">
        <f>(AU30/AV30)-8</f>
        <v>112.82758620689656</v>
      </c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6"/>
    </row>
    <row r="31" spans="1:65" ht="15.75" thickBot="1">
      <c r="A31" s="247" t="s">
        <v>53</v>
      </c>
      <c r="B31" s="248"/>
      <c r="C31" s="249">
        <v>9</v>
      </c>
      <c r="D31" s="250">
        <f>C31*AV31</f>
        <v>135</v>
      </c>
      <c r="E31" s="498">
        <v>93</v>
      </c>
      <c r="F31" s="499">
        <v>107</v>
      </c>
      <c r="G31" s="500">
        <v>134</v>
      </c>
      <c r="H31" s="305"/>
      <c r="I31" s="251"/>
      <c r="J31" s="252"/>
      <c r="K31" s="277"/>
      <c r="L31" s="278"/>
      <c r="M31" s="279"/>
      <c r="N31" s="280"/>
      <c r="O31" s="278"/>
      <c r="P31" s="281"/>
      <c r="Q31" s="277"/>
      <c r="R31" s="278"/>
      <c r="S31" s="279"/>
      <c r="T31" s="280"/>
      <c r="U31" s="278"/>
      <c r="V31" s="281"/>
      <c r="W31" s="526">
        <v>91</v>
      </c>
      <c r="X31" s="527">
        <v>110</v>
      </c>
      <c r="Y31" s="528">
        <v>102</v>
      </c>
      <c r="Z31" s="534">
        <v>94</v>
      </c>
      <c r="AA31" s="527">
        <v>128</v>
      </c>
      <c r="AB31" s="535">
        <v>134</v>
      </c>
      <c r="AC31" s="277"/>
      <c r="AD31" s="278"/>
      <c r="AE31" s="279"/>
      <c r="AF31" s="480">
        <v>142</v>
      </c>
      <c r="AG31" s="470">
        <v>125</v>
      </c>
      <c r="AH31" s="481">
        <v>133</v>
      </c>
      <c r="AI31" s="277"/>
      <c r="AJ31" s="278"/>
      <c r="AK31" s="279"/>
      <c r="AL31" s="534">
        <v>128</v>
      </c>
      <c r="AM31" s="527">
        <v>167</v>
      </c>
      <c r="AN31" s="535">
        <v>111</v>
      </c>
      <c r="AO31" s="277"/>
      <c r="AP31" s="278"/>
      <c r="AQ31" s="279"/>
      <c r="AR31" s="280"/>
      <c r="AS31" s="278"/>
      <c r="AT31" s="281"/>
      <c r="AU31" s="266">
        <f t="shared" si="6"/>
        <v>1799</v>
      </c>
      <c r="AV31" s="267">
        <f t="shared" si="7"/>
        <v>15</v>
      </c>
      <c r="AW31" s="440">
        <f>(AU31/AV31)-8</f>
        <v>111.93333333333334</v>
      </c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6"/>
    </row>
    <row r="32" spans="1:65" ht="15.75" thickBot="1">
      <c r="A32" s="247" t="s">
        <v>53</v>
      </c>
      <c r="B32" s="248" t="s">
        <v>50</v>
      </c>
      <c r="C32" s="249"/>
      <c r="D32" s="250">
        <f>C32*AV32</f>
        <v>0</v>
      </c>
      <c r="E32" s="275">
        <v>144</v>
      </c>
      <c r="F32" s="276">
        <v>144</v>
      </c>
      <c r="G32" s="306">
        <v>139</v>
      </c>
      <c r="H32" s="305"/>
      <c r="I32" s="251"/>
      <c r="J32" s="252"/>
      <c r="K32" s="277">
        <v>150</v>
      </c>
      <c r="L32" s="278">
        <v>164</v>
      </c>
      <c r="M32" s="279">
        <v>107</v>
      </c>
      <c r="N32" s="280">
        <v>110</v>
      </c>
      <c r="O32" s="278">
        <v>135</v>
      </c>
      <c r="P32" s="281">
        <v>128</v>
      </c>
      <c r="Q32" s="277">
        <v>132</v>
      </c>
      <c r="R32" s="278">
        <v>121</v>
      </c>
      <c r="S32" s="279">
        <v>130</v>
      </c>
      <c r="T32" s="280">
        <v>103</v>
      </c>
      <c r="U32" s="278">
        <v>120</v>
      </c>
      <c r="V32" s="281">
        <v>128</v>
      </c>
      <c r="W32" s="277">
        <v>107</v>
      </c>
      <c r="X32" s="278">
        <v>103</v>
      </c>
      <c r="Y32" s="279">
        <v>95</v>
      </c>
      <c r="Z32" s="280">
        <v>154</v>
      </c>
      <c r="AA32" s="278">
        <v>129</v>
      </c>
      <c r="AB32" s="281">
        <v>139</v>
      </c>
      <c r="AC32" s="277">
        <v>171</v>
      </c>
      <c r="AD32" s="278">
        <v>139</v>
      </c>
      <c r="AE32" s="279">
        <v>113</v>
      </c>
      <c r="AF32" s="280">
        <v>133</v>
      </c>
      <c r="AG32" s="278">
        <v>131</v>
      </c>
      <c r="AH32" s="281">
        <v>131</v>
      </c>
      <c r="AI32" s="277">
        <v>154</v>
      </c>
      <c r="AJ32" s="278">
        <v>133</v>
      </c>
      <c r="AK32" s="279">
        <v>163</v>
      </c>
      <c r="AL32" s="280">
        <v>123</v>
      </c>
      <c r="AM32" s="278">
        <v>113</v>
      </c>
      <c r="AN32" s="281">
        <v>110</v>
      </c>
      <c r="AO32" s="277">
        <v>153</v>
      </c>
      <c r="AP32" s="278">
        <v>95</v>
      </c>
      <c r="AQ32" s="279">
        <v>180</v>
      </c>
      <c r="AR32" s="280">
        <v>142</v>
      </c>
      <c r="AS32" s="278">
        <v>133</v>
      </c>
      <c r="AT32" s="281">
        <v>143</v>
      </c>
      <c r="AU32" s="274">
        <f t="shared" si="6"/>
        <v>5142</v>
      </c>
      <c r="AV32" s="214">
        <f t="shared" si="7"/>
        <v>39</v>
      </c>
      <c r="AW32" s="244">
        <f aca="true" t="shared" si="9" ref="AW32:AW40">AU32/AV32</f>
        <v>131.84615384615384</v>
      </c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6"/>
    </row>
    <row r="33" spans="1:65" ht="15.75" thickBot="1">
      <c r="A33" s="247" t="s">
        <v>53</v>
      </c>
      <c r="B33" s="308"/>
      <c r="C33" s="350"/>
      <c r="D33" s="338"/>
      <c r="E33" s="501">
        <v>137</v>
      </c>
      <c r="F33" s="502">
        <v>111</v>
      </c>
      <c r="G33" s="503">
        <v>145</v>
      </c>
      <c r="H33" s="305"/>
      <c r="I33" s="251"/>
      <c r="J33" s="252"/>
      <c r="K33" s="313"/>
      <c r="L33" s="314"/>
      <c r="M33" s="315"/>
      <c r="N33" s="316"/>
      <c r="O33" s="314"/>
      <c r="P33" s="317"/>
      <c r="Q33" s="313"/>
      <c r="R33" s="314"/>
      <c r="S33" s="315"/>
      <c r="T33" s="316"/>
      <c r="U33" s="314"/>
      <c r="V33" s="317"/>
      <c r="W33" s="529">
        <v>133</v>
      </c>
      <c r="X33" s="530">
        <v>115</v>
      </c>
      <c r="Y33" s="531">
        <v>149</v>
      </c>
      <c r="Z33" s="532">
        <v>151</v>
      </c>
      <c r="AA33" s="530">
        <v>179</v>
      </c>
      <c r="AB33" s="533">
        <v>133</v>
      </c>
      <c r="AC33" s="313"/>
      <c r="AD33" s="314"/>
      <c r="AE33" s="315"/>
      <c r="AF33" s="482">
        <v>163</v>
      </c>
      <c r="AG33" s="475">
        <v>140</v>
      </c>
      <c r="AH33" s="483">
        <v>138</v>
      </c>
      <c r="AI33" s="313"/>
      <c r="AJ33" s="314"/>
      <c r="AK33" s="315"/>
      <c r="AL33" s="532">
        <v>120</v>
      </c>
      <c r="AM33" s="530">
        <v>117</v>
      </c>
      <c r="AN33" s="533">
        <v>155</v>
      </c>
      <c r="AO33" s="313"/>
      <c r="AP33" s="314"/>
      <c r="AQ33" s="315"/>
      <c r="AR33" s="316"/>
      <c r="AS33" s="314"/>
      <c r="AT33" s="317"/>
      <c r="AU33" s="266">
        <f t="shared" si="6"/>
        <v>2086</v>
      </c>
      <c r="AV33" s="267">
        <f t="shared" si="7"/>
        <v>15</v>
      </c>
      <c r="AW33" s="440">
        <f t="shared" si="9"/>
        <v>139.06666666666666</v>
      </c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6"/>
    </row>
    <row r="34" spans="1:65" ht="15.75" thickBot="1">
      <c r="A34" s="247" t="s">
        <v>53</v>
      </c>
      <c r="B34" s="308" t="s">
        <v>111</v>
      </c>
      <c r="C34" s="350"/>
      <c r="D34" s="338"/>
      <c r="E34" s="310">
        <v>97</v>
      </c>
      <c r="F34" s="311">
        <v>113</v>
      </c>
      <c r="G34" s="312">
        <v>123</v>
      </c>
      <c r="H34" s="305"/>
      <c r="I34" s="251"/>
      <c r="J34" s="252"/>
      <c r="K34" s="313">
        <v>115</v>
      </c>
      <c r="L34" s="314">
        <v>133</v>
      </c>
      <c r="M34" s="315">
        <v>134</v>
      </c>
      <c r="N34" s="316"/>
      <c r="O34" s="314"/>
      <c r="P34" s="317"/>
      <c r="Q34" s="313">
        <v>149</v>
      </c>
      <c r="R34" s="314">
        <v>116</v>
      </c>
      <c r="S34" s="315">
        <v>128</v>
      </c>
      <c r="T34" s="316">
        <v>123</v>
      </c>
      <c r="U34" s="314">
        <v>148</v>
      </c>
      <c r="V34" s="317">
        <v>123</v>
      </c>
      <c r="W34" s="313">
        <v>110</v>
      </c>
      <c r="X34" s="314">
        <v>122</v>
      </c>
      <c r="Y34" s="315">
        <v>124</v>
      </c>
      <c r="Z34" s="316">
        <v>126</v>
      </c>
      <c r="AA34" s="314">
        <v>130</v>
      </c>
      <c r="AB34" s="317">
        <v>103</v>
      </c>
      <c r="AC34" s="313">
        <v>119</v>
      </c>
      <c r="AD34" s="314">
        <v>156</v>
      </c>
      <c r="AE34" s="315">
        <v>95</v>
      </c>
      <c r="AF34" s="316"/>
      <c r="AG34" s="314"/>
      <c r="AH34" s="317"/>
      <c r="AI34" s="313">
        <v>93</v>
      </c>
      <c r="AJ34" s="314">
        <v>98</v>
      </c>
      <c r="AK34" s="315">
        <v>109</v>
      </c>
      <c r="AL34" s="316"/>
      <c r="AM34" s="314"/>
      <c r="AN34" s="317"/>
      <c r="AO34" s="313"/>
      <c r="AP34" s="314"/>
      <c r="AQ34" s="315"/>
      <c r="AR34" s="316">
        <v>105</v>
      </c>
      <c r="AS34" s="314">
        <v>99</v>
      </c>
      <c r="AT34" s="317">
        <v>120</v>
      </c>
      <c r="AU34" s="274">
        <f t="shared" si="6"/>
        <v>3211</v>
      </c>
      <c r="AV34" s="214">
        <f t="shared" si="7"/>
        <v>27</v>
      </c>
      <c r="AW34" s="244">
        <f t="shared" si="9"/>
        <v>118.92592592592592</v>
      </c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6"/>
    </row>
    <row r="35" spans="1:65" ht="15.75" thickBot="1">
      <c r="A35" s="247" t="s">
        <v>53</v>
      </c>
      <c r="B35" s="308"/>
      <c r="C35" s="350"/>
      <c r="D35" s="338"/>
      <c r="E35" s="501">
        <v>92</v>
      </c>
      <c r="F35" s="502">
        <v>112</v>
      </c>
      <c r="G35" s="503">
        <v>141</v>
      </c>
      <c r="H35" s="305"/>
      <c r="I35" s="251"/>
      <c r="J35" s="252"/>
      <c r="K35" s="313"/>
      <c r="L35" s="314"/>
      <c r="M35" s="315"/>
      <c r="N35" s="316"/>
      <c r="O35" s="314"/>
      <c r="P35" s="317"/>
      <c r="Q35" s="313"/>
      <c r="R35" s="314"/>
      <c r="S35" s="315"/>
      <c r="T35" s="316"/>
      <c r="U35" s="314"/>
      <c r="V35" s="317"/>
      <c r="W35" s="529">
        <v>143</v>
      </c>
      <c r="X35" s="530">
        <v>120</v>
      </c>
      <c r="Y35" s="531">
        <v>143</v>
      </c>
      <c r="Z35" s="532">
        <v>112</v>
      </c>
      <c r="AA35" s="530">
        <v>142</v>
      </c>
      <c r="AB35" s="533">
        <v>128</v>
      </c>
      <c r="AC35" s="313"/>
      <c r="AD35" s="314"/>
      <c r="AE35" s="315"/>
      <c r="AF35" s="482">
        <v>137</v>
      </c>
      <c r="AG35" s="475">
        <v>156</v>
      </c>
      <c r="AH35" s="483">
        <v>107</v>
      </c>
      <c r="AI35" s="313"/>
      <c r="AJ35" s="314"/>
      <c r="AK35" s="315"/>
      <c r="AL35" s="532">
        <v>127</v>
      </c>
      <c r="AM35" s="530">
        <v>166</v>
      </c>
      <c r="AN35" s="533">
        <v>131</v>
      </c>
      <c r="AO35" s="313"/>
      <c r="AP35" s="314"/>
      <c r="AQ35" s="315"/>
      <c r="AR35" s="316"/>
      <c r="AS35" s="314"/>
      <c r="AT35" s="317"/>
      <c r="AU35" s="266">
        <f t="shared" si="6"/>
        <v>1957</v>
      </c>
      <c r="AV35" s="267">
        <f t="shared" si="7"/>
        <v>15</v>
      </c>
      <c r="AW35" s="440">
        <f t="shared" si="9"/>
        <v>130.46666666666667</v>
      </c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6"/>
    </row>
    <row r="36" spans="1:65" ht="15.75" thickBot="1">
      <c r="A36" s="307" t="s">
        <v>53</v>
      </c>
      <c r="B36" s="308" t="s">
        <v>51</v>
      </c>
      <c r="C36" s="309"/>
      <c r="D36" s="285">
        <f>C36*AV36</f>
        <v>0</v>
      </c>
      <c r="E36" s="310"/>
      <c r="F36" s="311"/>
      <c r="G36" s="312"/>
      <c r="H36" s="305"/>
      <c r="I36" s="251"/>
      <c r="J36" s="252"/>
      <c r="K36" s="313"/>
      <c r="L36" s="314"/>
      <c r="M36" s="315"/>
      <c r="N36" s="316">
        <v>117</v>
      </c>
      <c r="O36" s="314">
        <v>101</v>
      </c>
      <c r="P36" s="317">
        <v>117</v>
      </c>
      <c r="Q36" s="313"/>
      <c r="R36" s="314"/>
      <c r="S36" s="315"/>
      <c r="T36" s="316"/>
      <c r="U36" s="314"/>
      <c r="V36" s="317"/>
      <c r="W36" s="313"/>
      <c r="X36" s="314"/>
      <c r="Y36" s="315"/>
      <c r="Z36" s="316"/>
      <c r="AA36" s="314"/>
      <c r="AB36" s="317"/>
      <c r="AC36" s="313"/>
      <c r="AD36" s="314"/>
      <c r="AE36" s="315"/>
      <c r="AF36" s="316"/>
      <c r="AG36" s="314"/>
      <c r="AH36" s="317"/>
      <c r="AI36" s="313"/>
      <c r="AJ36" s="314"/>
      <c r="AK36" s="315"/>
      <c r="AL36" s="316">
        <v>134</v>
      </c>
      <c r="AM36" s="314">
        <v>118</v>
      </c>
      <c r="AN36" s="317">
        <v>120</v>
      </c>
      <c r="AO36" s="313">
        <v>126</v>
      </c>
      <c r="AP36" s="314">
        <v>105</v>
      </c>
      <c r="AQ36" s="315">
        <v>132</v>
      </c>
      <c r="AR36" s="316"/>
      <c r="AS36" s="314"/>
      <c r="AT36" s="317"/>
      <c r="AU36" s="274">
        <f t="shared" si="6"/>
        <v>1070</v>
      </c>
      <c r="AV36" s="214">
        <f t="shared" si="7"/>
        <v>9</v>
      </c>
      <c r="AW36" s="244">
        <f t="shared" si="9"/>
        <v>118.88888888888889</v>
      </c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6"/>
    </row>
    <row r="37" spans="1:65" ht="15.75" thickBot="1">
      <c r="A37" s="229" t="s">
        <v>114</v>
      </c>
      <c r="B37" s="230" t="s">
        <v>117</v>
      </c>
      <c r="C37" s="318"/>
      <c r="D37" s="232">
        <f>C37*AV37</f>
        <v>0</v>
      </c>
      <c r="E37" s="319">
        <v>136</v>
      </c>
      <c r="F37" s="320">
        <v>142</v>
      </c>
      <c r="G37" s="321">
        <v>234</v>
      </c>
      <c r="H37" s="322">
        <v>156</v>
      </c>
      <c r="I37" s="323">
        <v>150</v>
      </c>
      <c r="J37" s="324">
        <v>166</v>
      </c>
      <c r="K37" s="302"/>
      <c r="L37" s="233"/>
      <c r="M37" s="234"/>
      <c r="N37" s="322">
        <v>167</v>
      </c>
      <c r="O37" s="323">
        <v>168</v>
      </c>
      <c r="P37" s="324">
        <v>159</v>
      </c>
      <c r="Q37" s="325">
        <v>244</v>
      </c>
      <c r="R37" s="323">
        <v>150</v>
      </c>
      <c r="S37" s="326">
        <v>163</v>
      </c>
      <c r="T37" s="322">
        <v>127</v>
      </c>
      <c r="U37" s="323">
        <v>245</v>
      </c>
      <c r="V37" s="324">
        <v>177</v>
      </c>
      <c r="W37" s="325">
        <v>141</v>
      </c>
      <c r="X37" s="323">
        <v>155</v>
      </c>
      <c r="Y37" s="326">
        <v>172</v>
      </c>
      <c r="Z37" s="322">
        <v>145</v>
      </c>
      <c r="AA37" s="323">
        <v>215</v>
      </c>
      <c r="AB37" s="324">
        <v>144</v>
      </c>
      <c r="AC37" s="325">
        <v>170</v>
      </c>
      <c r="AD37" s="323">
        <v>177</v>
      </c>
      <c r="AE37" s="326">
        <v>117</v>
      </c>
      <c r="AF37" s="322">
        <v>168</v>
      </c>
      <c r="AG37" s="323">
        <v>168</v>
      </c>
      <c r="AH37" s="324">
        <v>170</v>
      </c>
      <c r="AI37" s="325">
        <v>194</v>
      </c>
      <c r="AJ37" s="323">
        <v>240</v>
      </c>
      <c r="AK37" s="326">
        <v>189</v>
      </c>
      <c r="AL37" s="322">
        <v>127</v>
      </c>
      <c r="AM37" s="323">
        <v>144</v>
      </c>
      <c r="AN37" s="324">
        <v>186</v>
      </c>
      <c r="AO37" s="325">
        <v>153</v>
      </c>
      <c r="AP37" s="323">
        <v>229</v>
      </c>
      <c r="AQ37" s="326">
        <v>148</v>
      </c>
      <c r="AR37" s="322">
        <v>147</v>
      </c>
      <c r="AS37" s="323">
        <v>141</v>
      </c>
      <c r="AT37" s="324">
        <v>216</v>
      </c>
      <c r="AU37" s="386">
        <f t="shared" si="6"/>
        <v>6640</v>
      </c>
      <c r="AV37" s="211">
        <f t="shared" si="7"/>
        <v>39</v>
      </c>
      <c r="AW37" s="244">
        <f t="shared" si="9"/>
        <v>170.25641025641025</v>
      </c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6"/>
    </row>
    <row r="38" spans="1:65" ht="15.75" thickBot="1">
      <c r="A38" s="247" t="s">
        <v>114</v>
      </c>
      <c r="B38" s="298"/>
      <c r="C38" s="384"/>
      <c r="D38" s="336"/>
      <c r="E38" s="332"/>
      <c r="F38" s="333"/>
      <c r="G38" s="334"/>
      <c r="H38" s="303"/>
      <c r="I38" s="300"/>
      <c r="J38" s="304"/>
      <c r="K38" s="305"/>
      <c r="L38" s="251"/>
      <c r="M38" s="252"/>
      <c r="N38" s="539">
        <v>201</v>
      </c>
      <c r="O38" s="524">
        <v>183</v>
      </c>
      <c r="P38" s="540">
        <v>210</v>
      </c>
      <c r="Q38" s="510">
        <v>150</v>
      </c>
      <c r="R38" s="478">
        <v>206</v>
      </c>
      <c r="S38" s="511">
        <v>181</v>
      </c>
      <c r="T38" s="539">
        <v>192</v>
      </c>
      <c r="U38" s="524">
        <v>210</v>
      </c>
      <c r="V38" s="540">
        <v>123</v>
      </c>
      <c r="W38" s="299"/>
      <c r="X38" s="300"/>
      <c r="Y38" s="301"/>
      <c r="Z38" s="303"/>
      <c r="AA38" s="300"/>
      <c r="AB38" s="304"/>
      <c r="AC38" s="523">
        <v>136</v>
      </c>
      <c r="AD38" s="524">
        <v>145</v>
      </c>
      <c r="AE38" s="525">
        <v>192</v>
      </c>
      <c r="AF38" s="303"/>
      <c r="AG38" s="300"/>
      <c r="AH38" s="304"/>
      <c r="AI38" s="299"/>
      <c r="AJ38" s="300"/>
      <c r="AK38" s="301"/>
      <c r="AL38" s="303"/>
      <c r="AM38" s="300"/>
      <c r="AN38" s="304"/>
      <c r="AO38" s="523">
        <v>99</v>
      </c>
      <c r="AP38" s="524">
        <v>129</v>
      </c>
      <c r="AQ38" s="525">
        <v>124</v>
      </c>
      <c r="AR38" s="539">
        <v>146</v>
      </c>
      <c r="AS38" s="524">
        <v>145</v>
      </c>
      <c r="AT38" s="540">
        <v>148</v>
      </c>
      <c r="AU38" s="454">
        <f t="shared" si="6"/>
        <v>2920</v>
      </c>
      <c r="AV38" s="267">
        <f t="shared" si="7"/>
        <v>18</v>
      </c>
      <c r="AW38" s="453">
        <f t="shared" si="9"/>
        <v>162.22222222222223</v>
      </c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6"/>
    </row>
    <row r="39" spans="1:65" ht="15.75" thickBot="1">
      <c r="A39" s="247" t="s">
        <v>114</v>
      </c>
      <c r="B39" s="248" t="s">
        <v>65</v>
      </c>
      <c r="C39" s="268"/>
      <c r="D39" s="250">
        <f>C39*AV39</f>
        <v>0</v>
      </c>
      <c r="E39" s="275">
        <v>140</v>
      </c>
      <c r="F39" s="276">
        <v>167</v>
      </c>
      <c r="G39" s="306">
        <v>134</v>
      </c>
      <c r="H39" s="280">
        <v>159</v>
      </c>
      <c r="I39" s="278">
        <v>152</v>
      </c>
      <c r="J39" s="281">
        <v>148</v>
      </c>
      <c r="K39" s="305"/>
      <c r="L39" s="251"/>
      <c r="M39" s="252"/>
      <c r="N39" s="280">
        <v>158</v>
      </c>
      <c r="O39" s="278">
        <v>123</v>
      </c>
      <c r="P39" s="281">
        <v>148</v>
      </c>
      <c r="Q39" s="277">
        <v>149</v>
      </c>
      <c r="R39" s="278">
        <v>158</v>
      </c>
      <c r="S39" s="279">
        <v>111</v>
      </c>
      <c r="T39" s="280">
        <v>114</v>
      </c>
      <c r="U39" s="278">
        <v>133</v>
      </c>
      <c r="V39" s="281">
        <v>134</v>
      </c>
      <c r="W39" s="277">
        <v>145</v>
      </c>
      <c r="X39" s="278">
        <v>125</v>
      </c>
      <c r="Y39" s="279">
        <v>167</v>
      </c>
      <c r="Z39" s="280">
        <v>154</v>
      </c>
      <c r="AA39" s="278">
        <v>139</v>
      </c>
      <c r="AB39" s="281">
        <v>124</v>
      </c>
      <c r="AC39" s="277">
        <v>146</v>
      </c>
      <c r="AD39" s="278">
        <v>200</v>
      </c>
      <c r="AE39" s="279">
        <v>191</v>
      </c>
      <c r="AF39" s="280">
        <v>141</v>
      </c>
      <c r="AG39" s="278">
        <v>113</v>
      </c>
      <c r="AH39" s="281">
        <v>176</v>
      </c>
      <c r="AI39" s="277">
        <v>174</v>
      </c>
      <c r="AJ39" s="278">
        <v>126</v>
      </c>
      <c r="AK39" s="279">
        <v>154</v>
      </c>
      <c r="AL39" s="280">
        <v>146</v>
      </c>
      <c r="AM39" s="278">
        <v>158</v>
      </c>
      <c r="AN39" s="281">
        <v>143</v>
      </c>
      <c r="AO39" s="277">
        <v>135</v>
      </c>
      <c r="AP39" s="278">
        <v>144</v>
      </c>
      <c r="AQ39" s="279">
        <v>143</v>
      </c>
      <c r="AR39" s="280">
        <v>100</v>
      </c>
      <c r="AS39" s="278">
        <v>136</v>
      </c>
      <c r="AT39" s="281">
        <v>198</v>
      </c>
      <c r="AU39" s="274">
        <f t="shared" si="6"/>
        <v>5706</v>
      </c>
      <c r="AV39" s="214">
        <f t="shared" si="7"/>
        <v>39</v>
      </c>
      <c r="AW39" s="385">
        <f t="shared" si="9"/>
        <v>146.30769230769232</v>
      </c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6"/>
    </row>
    <row r="40" spans="1:65" ht="15.75" thickBot="1">
      <c r="A40" s="247" t="s">
        <v>114</v>
      </c>
      <c r="B40" s="248"/>
      <c r="C40" s="268"/>
      <c r="D40" s="250"/>
      <c r="E40" s="275"/>
      <c r="F40" s="276"/>
      <c r="G40" s="306"/>
      <c r="H40" s="280"/>
      <c r="I40" s="278"/>
      <c r="J40" s="281"/>
      <c r="K40" s="305"/>
      <c r="L40" s="251"/>
      <c r="M40" s="252"/>
      <c r="N40" s="534">
        <v>132</v>
      </c>
      <c r="O40" s="527">
        <v>136</v>
      </c>
      <c r="P40" s="535">
        <v>133</v>
      </c>
      <c r="Q40" s="469">
        <v>91</v>
      </c>
      <c r="R40" s="470">
        <v>120</v>
      </c>
      <c r="S40" s="468">
        <v>120</v>
      </c>
      <c r="T40" s="534">
        <v>118</v>
      </c>
      <c r="U40" s="527">
        <v>121</v>
      </c>
      <c r="V40" s="535">
        <v>162</v>
      </c>
      <c r="W40" s="277"/>
      <c r="X40" s="278"/>
      <c r="Y40" s="279"/>
      <c r="Z40" s="280"/>
      <c r="AA40" s="278"/>
      <c r="AB40" s="281"/>
      <c r="AC40" s="526">
        <v>149</v>
      </c>
      <c r="AD40" s="527">
        <v>155</v>
      </c>
      <c r="AE40" s="528">
        <v>102</v>
      </c>
      <c r="AF40" s="280"/>
      <c r="AG40" s="278"/>
      <c r="AH40" s="281"/>
      <c r="AI40" s="277"/>
      <c r="AJ40" s="278"/>
      <c r="AK40" s="279"/>
      <c r="AL40" s="280"/>
      <c r="AM40" s="278"/>
      <c r="AN40" s="281"/>
      <c r="AO40" s="526">
        <v>149</v>
      </c>
      <c r="AP40" s="527">
        <v>124</v>
      </c>
      <c r="AQ40" s="528">
        <v>112</v>
      </c>
      <c r="AR40" s="534">
        <v>161</v>
      </c>
      <c r="AS40" s="527">
        <v>147</v>
      </c>
      <c r="AT40" s="535">
        <v>135</v>
      </c>
      <c r="AU40" s="266">
        <f t="shared" si="6"/>
        <v>2367</v>
      </c>
      <c r="AV40" s="267">
        <f t="shared" si="7"/>
        <v>18</v>
      </c>
      <c r="AW40" s="440">
        <f t="shared" si="9"/>
        <v>131.5</v>
      </c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6"/>
    </row>
    <row r="41" spans="1:65" ht="15.75" thickBot="1">
      <c r="A41" s="247" t="s">
        <v>114</v>
      </c>
      <c r="B41" s="248" t="s">
        <v>66</v>
      </c>
      <c r="C41" s="249">
        <v>8</v>
      </c>
      <c r="D41" s="250">
        <f>C41*AV41</f>
        <v>24</v>
      </c>
      <c r="E41" s="275">
        <v>110</v>
      </c>
      <c r="F41" s="276">
        <v>98</v>
      </c>
      <c r="G41" s="306">
        <v>174</v>
      </c>
      <c r="H41" s="280"/>
      <c r="I41" s="278"/>
      <c r="J41" s="281"/>
      <c r="K41" s="305"/>
      <c r="L41" s="251"/>
      <c r="M41" s="252"/>
      <c r="N41" s="280"/>
      <c r="O41" s="278"/>
      <c r="P41" s="281"/>
      <c r="Q41" s="277"/>
      <c r="R41" s="278"/>
      <c r="S41" s="279"/>
      <c r="T41" s="280"/>
      <c r="U41" s="278"/>
      <c r="V41" s="281"/>
      <c r="W41" s="277"/>
      <c r="X41" s="278"/>
      <c r="Y41" s="279"/>
      <c r="Z41" s="280"/>
      <c r="AA41" s="278"/>
      <c r="AB41" s="281"/>
      <c r="AC41" s="277"/>
      <c r="AD41" s="278"/>
      <c r="AE41" s="279"/>
      <c r="AF41" s="280"/>
      <c r="AG41" s="278"/>
      <c r="AH41" s="281"/>
      <c r="AI41" s="277"/>
      <c r="AJ41" s="278"/>
      <c r="AK41" s="279"/>
      <c r="AL41" s="280"/>
      <c r="AM41" s="278"/>
      <c r="AN41" s="281"/>
      <c r="AO41" s="277"/>
      <c r="AP41" s="278"/>
      <c r="AQ41" s="279"/>
      <c r="AR41" s="280"/>
      <c r="AS41" s="278"/>
      <c r="AT41" s="281"/>
      <c r="AU41" s="274">
        <f t="shared" si="6"/>
        <v>382</v>
      </c>
      <c r="AV41" s="214">
        <f t="shared" si="7"/>
        <v>3</v>
      </c>
      <c r="AW41" s="366">
        <f>(AU41/AV41)-8</f>
        <v>119.33333333333333</v>
      </c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6"/>
    </row>
    <row r="42" spans="1:65" ht="15.75" thickBot="1">
      <c r="A42" s="247" t="s">
        <v>114</v>
      </c>
      <c r="B42" s="248" t="s">
        <v>40</v>
      </c>
      <c r="C42" s="268"/>
      <c r="D42" s="250">
        <f>C42*AV42</f>
        <v>0</v>
      </c>
      <c r="E42" s="275">
        <v>232</v>
      </c>
      <c r="F42" s="276">
        <v>173</v>
      </c>
      <c r="G42" s="306">
        <v>177</v>
      </c>
      <c r="H42" s="280">
        <v>158</v>
      </c>
      <c r="I42" s="278">
        <v>151</v>
      </c>
      <c r="J42" s="281">
        <v>222</v>
      </c>
      <c r="K42" s="305"/>
      <c r="L42" s="251"/>
      <c r="M42" s="252"/>
      <c r="N42" s="280">
        <v>135</v>
      </c>
      <c r="O42" s="278">
        <v>188</v>
      </c>
      <c r="P42" s="281">
        <v>154</v>
      </c>
      <c r="Q42" s="277">
        <v>150</v>
      </c>
      <c r="R42" s="278">
        <v>210</v>
      </c>
      <c r="S42" s="279">
        <v>223</v>
      </c>
      <c r="T42" s="280">
        <v>164</v>
      </c>
      <c r="U42" s="278">
        <v>211</v>
      </c>
      <c r="V42" s="281">
        <v>176</v>
      </c>
      <c r="W42" s="277">
        <v>199</v>
      </c>
      <c r="X42" s="278">
        <v>156</v>
      </c>
      <c r="Y42" s="279">
        <v>224</v>
      </c>
      <c r="Z42" s="280">
        <v>202</v>
      </c>
      <c r="AA42" s="278">
        <v>172</v>
      </c>
      <c r="AB42" s="281">
        <v>223</v>
      </c>
      <c r="AC42" s="277">
        <v>179</v>
      </c>
      <c r="AD42" s="278">
        <v>194</v>
      </c>
      <c r="AE42" s="279">
        <v>203</v>
      </c>
      <c r="AF42" s="280">
        <v>152</v>
      </c>
      <c r="AG42" s="278">
        <v>188</v>
      </c>
      <c r="AH42" s="281">
        <v>147</v>
      </c>
      <c r="AI42" s="277">
        <v>156</v>
      </c>
      <c r="AJ42" s="278">
        <v>202</v>
      </c>
      <c r="AK42" s="279">
        <v>170</v>
      </c>
      <c r="AL42" s="280">
        <v>144</v>
      </c>
      <c r="AM42" s="278">
        <v>164</v>
      </c>
      <c r="AN42" s="281">
        <v>146</v>
      </c>
      <c r="AO42" s="277">
        <v>140</v>
      </c>
      <c r="AP42" s="278">
        <v>149</v>
      </c>
      <c r="AQ42" s="279">
        <v>170</v>
      </c>
      <c r="AR42" s="280">
        <v>138</v>
      </c>
      <c r="AS42" s="278">
        <v>208</v>
      </c>
      <c r="AT42" s="281">
        <v>176</v>
      </c>
      <c r="AU42" s="274">
        <f t="shared" si="6"/>
        <v>6926</v>
      </c>
      <c r="AV42" s="214">
        <f t="shared" si="7"/>
        <v>39</v>
      </c>
      <c r="AW42" s="244">
        <f>AU42/AV42</f>
        <v>177.5897435897436</v>
      </c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6"/>
    </row>
    <row r="43" spans="1:65" ht="15.75" thickBot="1">
      <c r="A43" s="247" t="s">
        <v>114</v>
      </c>
      <c r="B43" s="308"/>
      <c r="C43" s="434"/>
      <c r="D43" s="338"/>
      <c r="E43" s="310"/>
      <c r="F43" s="311"/>
      <c r="G43" s="312"/>
      <c r="H43" s="316"/>
      <c r="I43" s="314"/>
      <c r="J43" s="317"/>
      <c r="K43" s="305"/>
      <c r="L43" s="251"/>
      <c r="M43" s="252"/>
      <c r="N43" s="532">
        <v>161</v>
      </c>
      <c r="O43" s="530">
        <v>153</v>
      </c>
      <c r="P43" s="533">
        <v>153</v>
      </c>
      <c r="Q43" s="474">
        <v>161</v>
      </c>
      <c r="R43" s="475">
        <v>156</v>
      </c>
      <c r="S43" s="476">
        <v>181</v>
      </c>
      <c r="T43" s="532">
        <v>202</v>
      </c>
      <c r="U43" s="530">
        <v>148</v>
      </c>
      <c r="V43" s="533">
        <v>149</v>
      </c>
      <c r="W43" s="313"/>
      <c r="X43" s="314"/>
      <c r="Y43" s="315"/>
      <c r="Z43" s="316"/>
      <c r="AA43" s="314"/>
      <c r="AB43" s="317"/>
      <c r="AC43" s="529">
        <v>171</v>
      </c>
      <c r="AD43" s="530">
        <v>183</v>
      </c>
      <c r="AE43" s="531">
        <v>173</v>
      </c>
      <c r="AF43" s="316"/>
      <c r="AG43" s="314"/>
      <c r="AH43" s="317"/>
      <c r="AI43" s="313"/>
      <c r="AJ43" s="314"/>
      <c r="AK43" s="315"/>
      <c r="AL43" s="316"/>
      <c r="AM43" s="314"/>
      <c r="AN43" s="317"/>
      <c r="AO43" s="529">
        <v>166</v>
      </c>
      <c r="AP43" s="530">
        <v>207</v>
      </c>
      <c r="AQ43" s="531">
        <v>171</v>
      </c>
      <c r="AR43" s="532">
        <v>233</v>
      </c>
      <c r="AS43" s="530">
        <v>201</v>
      </c>
      <c r="AT43" s="533">
        <v>222</v>
      </c>
      <c r="AU43" s="266">
        <f t="shared" si="6"/>
        <v>3191</v>
      </c>
      <c r="AV43" s="267">
        <f t="shared" si="7"/>
        <v>18</v>
      </c>
      <c r="AW43" s="440">
        <f>AU43/AV43</f>
        <v>177.27777777777777</v>
      </c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6"/>
    </row>
    <row r="44" spans="1:65" ht="15.75" thickBot="1">
      <c r="A44" s="307" t="s">
        <v>114</v>
      </c>
      <c r="B44" s="308" t="s">
        <v>67</v>
      </c>
      <c r="C44" s="350">
        <v>8</v>
      </c>
      <c r="D44" s="338">
        <f>C44*AV44</f>
        <v>288</v>
      </c>
      <c r="E44" s="310"/>
      <c r="F44" s="311"/>
      <c r="G44" s="312"/>
      <c r="H44" s="316">
        <v>112</v>
      </c>
      <c r="I44" s="314">
        <v>153</v>
      </c>
      <c r="J44" s="317">
        <v>156</v>
      </c>
      <c r="K44" s="305"/>
      <c r="L44" s="251"/>
      <c r="M44" s="252"/>
      <c r="N44" s="316">
        <v>132</v>
      </c>
      <c r="O44" s="314">
        <v>154</v>
      </c>
      <c r="P44" s="317">
        <v>128</v>
      </c>
      <c r="Q44" s="313">
        <v>126</v>
      </c>
      <c r="R44" s="314">
        <v>157</v>
      </c>
      <c r="S44" s="315">
        <v>132</v>
      </c>
      <c r="T44" s="316">
        <v>132</v>
      </c>
      <c r="U44" s="314">
        <v>151</v>
      </c>
      <c r="V44" s="317">
        <v>95</v>
      </c>
      <c r="W44" s="313">
        <v>102</v>
      </c>
      <c r="X44" s="314">
        <v>168</v>
      </c>
      <c r="Y44" s="315">
        <v>140</v>
      </c>
      <c r="Z44" s="316">
        <v>116</v>
      </c>
      <c r="AA44" s="314">
        <v>136</v>
      </c>
      <c r="AB44" s="317">
        <v>145</v>
      </c>
      <c r="AC44" s="313">
        <v>148</v>
      </c>
      <c r="AD44" s="314">
        <v>167</v>
      </c>
      <c r="AE44" s="315">
        <v>139</v>
      </c>
      <c r="AF44" s="316">
        <v>113</v>
      </c>
      <c r="AG44" s="314">
        <v>157</v>
      </c>
      <c r="AH44" s="317">
        <v>147</v>
      </c>
      <c r="AI44" s="313">
        <v>127</v>
      </c>
      <c r="AJ44" s="314">
        <v>173</v>
      </c>
      <c r="AK44" s="315">
        <v>171</v>
      </c>
      <c r="AL44" s="316">
        <v>140</v>
      </c>
      <c r="AM44" s="314">
        <v>162</v>
      </c>
      <c r="AN44" s="317">
        <v>122</v>
      </c>
      <c r="AO44" s="313">
        <v>160</v>
      </c>
      <c r="AP44" s="314">
        <v>163</v>
      </c>
      <c r="AQ44" s="315">
        <v>123</v>
      </c>
      <c r="AR44" s="316">
        <v>173</v>
      </c>
      <c r="AS44" s="314">
        <v>118</v>
      </c>
      <c r="AT44" s="317">
        <v>131</v>
      </c>
      <c r="AU44" s="274">
        <f t="shared" si="6"/>
        <v>5069</v>
      </c>
      <c r="AV44" s="214">
        <f t="shared" si="7"/>
        <v>36</v>
      </c>
      <c r="AW44" s="244">
        <f>(AU44/AV44)-8</f>
        <v>132.80555555555554</v>
      </c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6"/>
    </row>
    <row r="45" spans="1:65" ht="15.75" thickBot="1">
      <c r="A45" s="282" t="s">
        <v>114</v>
      </c>
      <c r="B45" s="462"/>
      <c r="C45" s="284">
        <v>8</v>
      </c>
      <c r="D45" s="285">
        <f>C45*AV45</f>
        <v>144</v>
      </c>
      <c r="E45" s="331"/>
      <c r="F45" s="289"/>
      <c r="G45" s="327"/>
      <c r="H45" s="293"/>
      <c r="I45" s="291"/>
      <c r="J45" s="294"/>
      <c r="K45" s="328"/>
      <c r="L45" s="286"/>
      <c r="M45" s="287"/>
      <c r="N45" s="536">
        <v>156</v>
      </c>
      <c r="O45" s="537">
        <v>186</v>
      </c>
      <c r="P45" s="538">
        <v>151</v>
      </c>
      <c r="Q45" s="508">
        <v>151</v>
      </c>
      <c r="R45" s="472">
        <v>142</v>
      </c>
      <c r="S45" s="473">
        <v>152</v>
      </c>
      <c r="T45" s="536">
        <v>127</v>
      </c>
      <c r="U45" s="537">
        <v>150</v>
      </c>
      <c r="V45" s="538">
        <v>134</v>
      </c>
      <c r="W45" s="290"/>
      <c r="X45" s="291"/>
      <c r="Y45" s="292"/>
      <c r="Z45" s="293"/>
      <c r="AA45" s="291"/>
      <c r="AB45" s="294"/>
      <c r="AC45" s="577">
        <v>147</v>
      </c>
      <c r="AD45" s="537">
        <v>152</v>
      </c>
      <c r="AE45" s="578">
        <v>167</v>
      </c>
      <c r="AF45" s="293"/>
      <c r="AG45" s="291"/>
      <c r="AH45" s="294"/>
      <c r="AI45" s="290"/>
      <c r="AJ45" s="291"/>
      <c r="AK45" s="292"/>
      <c r="AL45" s="293"/>
      <c r="AM45" s="291"/>
      <c r="AN45" s="294"/>
      <c r="AO45" s="536">
        <v>168</v>
      </c>
      <c r="AP45" s="537">
        <v>132</v>
      </c>
      <c r="AQ45" s="578">
        <v>144</v>
      </c>
      <c r="AR45" s="536">
        <v>116</v>
      </c>
      <c r="AS45" s="537">
        <v>130</v>
      </c>
      <c r="AT45" s="538">
        <v>166</v>
      </c>
      <c r="AU45" s="463">
        <f t="shared" si="6"/>
        <v>2671</v>
      </c>
      <c r="AV45" s="464">
        <f t="shared" si="7"/>
        <v>18</v>
      </c>
      <c r="AW45" s="453">
        <f>(AU45/AV45)-8</f>
        <v>140.38888888888889</v>
      </c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6"/>
    </row>
    <row r="46" spans="1:65" ht="15.75" thickBot="1">
      <c r="A46" s="297" t="s">
        <v>68</v>
      </c>
      <c r="B46" s="298" t="s">
        <v>55</v>
      </c>
      <c r="C46" s="231"/>
      <c r="D46" s="232">
        <f>C46*AV46</f>
        <v>0</v>
      </c>
      <c r="E46" s="299">
        <v>152</v>
      </c>
      <c r="F46" s="300">
        <v>128</v>
      </c>
      <c r="G46" s="301">
        <v>181</v>
      </c>
      <c r="H46" s="303">
        <v>116</v>
      </c>
      <c r="I46" s="300">
        <v>167</v>
      </c>
      <c r="J46" s="304">
        <v>125</v>
      </c>
      <c r="K46" s="299">
        <v>141</v>
      </c>
      <c r="L46" s="300">
        <v>186</v>
      </c>
      <c r="M46" s="301">
        <v>162</v>
      </c>
      <c r="N46" s="305"/>
      <c r="O46" s="251"/>
      <c r="P46" s="252"/>
      <c r="Q46" s="299">
        <v>181</v>
      </c>
      <c r="R46" s="300">
        <v>192</v>
      </c>
      <c r="S46" s="301">
        <v>220</v>
      </c>
      <c r="T46" s="303">
        <v>115</v>
      </c>
      <c r="U46" s="300">
        <v>172</v>
      </c>
      <c r="V46" s="304">
        <v>193</v>
      </c>
      <c r="W46" s="299">
        <v>156</v>
      </c>
      <c r="X46" s="300">
        <v>202</v>
      </c>
      <c r="Y46" s="301">
        <v>176</v>
      </c>
      <c r="Z46" s="303">
        <v>150</v>
      </c>
      <c r="AA46" s="300">
        <v>145</v>
      </c>
      <c r="AB46" s="304">
        <v>154</v>
      </c>
      <c r="AC46" s="299">
        <v>121</v>
      </c>
      <c r="AD46" s="300">
        <v>150</v>
      </c>
      <c r="AE46" s="301">
        <v>168</v>
      </c>
      <c r="AF46" s="303">
        <v>159</v>
      </c>
      <c r="AG46" s="300">
        <v>186</v>
      </c>
      <c r="AH46" s="304">
        <v>127</v>
      </c>
      <c r="AI46" s="299">
        <v>131</v>
      </c>
      <c r="AJ46" s="300">
        <v>162</v>
      </c>
      <c r="AK46" s="301">
        <v>214</v>
      </c>
      <c r="AL46" s="303">
        <v>136</v>
      </c>
      <c r="AM46" s="300">
        <v>133</v>
      </c>
      <c r="AN46" s="304">
        <v>136</v>
      </c>
      <c r="AO46" s="299">
        <v>165</v>
      </c>
      <c r="AP46" s="300">
        <v>134</v>
      </c>
      <c r="AQ46" s="301">
        <v>148</v>
      </c>
      <c r="AR46" s="303">
        <v>98</v>
      </c>
      <c r="AS46" s="300"/>
      <c r="AT46" s="304">
        <v>160</v>
      </c>
      <c r="AU46" s="274">
        <f t="shared" si="6"/>
        <v>5942</v>
      </c>
      <c r="AV46" s="214">
        <f t="shared" si="7"/>
        <v>38</v>
      </c>
      <c r="AW46" s="366">
        <f>AU46/AV46</f>
        <v>156.3684210526316</v>
      </c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6"/>
    </row>
    <row r="47" spans="1:65" ht="15.75" thickBot="1">
      <c r="A47" s="247" t="s">
        <v>68</v>
      </c>
      <c r="B47" s="298"/>
      <c r="C47" s="421"/>
      <c r="D47" s="336"/>
      <c r="E47" s="299"/>
      <c r="F47" s="300"/>
      <c r="G47" s="301"/>
      <c r="H47" s="303"/>
      <c r="I47" s="300"/>
      <c r="J47" s="304"/>
      <c r="K47" s="523">
        <v>160</v>
      </c>
      <c r="L47" s="524">
        <v>185</v>
      </c>
      <c r="M47" s="525">
        <v>189</v>
      </c>
      <c r="N47" s="305"/>
      <c r="O47" s="251"/>
      <c r="P47" s="252"/>
      <c r="Q47" s="523">
        <v>192</v>
      </c>
      <c r="R47" s="524">
        <v>152</v>
      </c>
      <c r="S47" s="525">
        <v>155</v>
      </c>
      <c r="T47" s="539">
        <v>141</v>
      </c>
      <c r="U47" s="524">
        <v>180</v>
      </c>
      <c r="V47" s="540">
        <v>172</v>
      </c>
      <c r="W47" s="299"/>
      <c r="X47" s="300"/>
      <c r="Y47" s="301"/>
      <c r="Z47" s="303"/>
      <c r="AA47" s="300"/>
      <c r="AB47" s="304"/>
      <c r="AC47" s="523">
        <v>255</v>
      </c>
      <c r="AD47" s="524">
        <v>179</v>
      </c>
      <c r="AE47" s="525">
        <v>173</v>
      </c>
      <c r="AF47" s="303"/>
      <c r="AG47" s="300"/>
      <c r="AH47" s="304"/>
      <c r="AI47" s="299"/>
      <c r="AJ47" s="300"/>
      <c r="AK47" s="301"/>
      <c r="AL47" s="303"/>
      <c r="AM47" s="300"/>
      <c r="AN47" s="304"/>
      <c r="AO47" s="523">
        <v>158</v>
      </c>
      <c r="AP47" s="524">
        <v>135</v>
      </c>
      <c r="AQ47" s="525">
        <v>135</v>
      </c>
      <c r="AR47" s="477">
        <v>153</v>
      </c>
      <c r="AS47" s="478">
        <v>121</v>
      </c>
      <c r="AT47" s="479">
        <v>136</v>
      </c>
      <c r="AU47" s="266">
        <f t="shared" si="6"/>
        <v>2971</v>
      </c>
      <c r="AV47" s="267">
        <f t="shared" si="7"/>
        <v>18</v>
      </c>
      <c r="AW47" s="440">
        <f>AU47/AV47</f>
        <v>165.05555555555554</v>
      </c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6"/>
    </row>
    <row r="48" spans="1:65" ht="15.75" thickBot="1">
      <c r="A48" s="247" t="s">
        <v>68</v>
      </c>
      <c r="B48" s="248" t="s">
        <v>46</v>
      </c>
      <c r="C48" s="249"/>
      <c r="D48" s="250">
        <f>C48*AV48</f>
        <v>0</v>
      </c>
      <c r="E48" s="277">
        <v>179</v>
      </c>
      <c r="F48" s="278">
        <v>149</v>
      </c>
      <c r="G48" s="279">
        <v>156</v>
      </c>
      <c r="H48" s="280">
        <v>151</v>
      </c>
      <c r="I48" s="278">
        <v>124</v>
      </c>
      <c r="J48" s="281">
        <v>89</v>
      </c>
      <c r="K48" s="277">
        <v>149</v>
      </c>
      <c r="L48" s="278">
        <v>150</v>
      </c>
      <c r="M48" s="279">
        <v>188</v>
      </c>
      <c r="N48" s="305"/>
      <c r="O48" s="251"/>
      <c r="P48" s="252"/>
      <c r="Q48" s="277">
        <v>168</v>
      </c>
      <c r="R48" s="278">
        <v>147</v>
      </c>
      <c r="S48" s="279">
        <v>109</v>
      </c>
      <c r="T48" s="280">
        <v>169</v>
      </c>
      <c r="U48" s="278">
        <v>107</v>
      </c>
      <c r="V48" s="281">
        <v>131</v>
      </c>
      <c r="W48" s="277">
        <v>114</v>
      </c>
      <c r="X48" s="278">
        <v>154</v>
      </c>
      <c r="Y48" s="279">
        <v>158</v>
      </c>
      <c r="Z48" s="280">
        <v>177</v>
      </c>
      <c r="AA48" s="278">
        <v>166</v>
      </c>
      <c r="AB48" s="281">
        <v>178</v>
      </c>
      <c r="AC48" s="277">
        <v>131</v>
      </c>
      <c r="AD48" s="278">
        <v>154</v>
      </c>
      <c r="AE48" s="279">
        <v>162</v>
      </c>
      <c r="AF48" s="280">
        <v>138</v>
      </c>
      <c r="AG48" s="278"/>
      <c r="AH48" s="281">
        <v>114</v>
      </c>
      <c r="AI48" s="277">
        <v>145</v>
      </c>
      <c r="AJ48" s="278">
        <v>153</v>
      </c>
      <c r="AK48" s="279">
        <v>152</v>
      </c>
      <c r="AL48" s="280"/>
      <c r="AM48" s="278"/>
      <c r="AN48" s="281"/>
      <c r="AO48" s="277">
        <v>130</v>
      </c>
      <c r="AP48" s="278">
        <v>130</v>
      </c>
      <c r="AQ48" s="279">
        <v>180</v>
      </c>
      <c r="AR48" s="280">
        <v>148</v>
      </c>
      <c r="AS48" s="278">
        <v>134</v>
      </c>
      <c r="AT48" s="281">
        <v>118</v>
      </c>
      <c r="AU48" s="274">
        <f t="shared" si="6"/>
        <v>5102</v>
      </c>
      <c r="AV48" s="214">
        <f t="shared" si="7"/>
        <v>35</v>
      </c>
      <c r="AW48" s="244">
        <f>AU48/AV48</f>
        <v>145.77142857142857</v>
      </c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6"/>
    </row>
    <row r="49" spans="1:65" ht="15.75" thickBot="1">
      <c r="A49" s="247" t="s">
        <v>68</v>
      </c>
      <c r="B49" s="248"/>
      <c r="C49" s="249"/>
      <c r="D49" s="250"/>
      <c r="E49" s="277"/>
      <c r="F49" s="278"/>
      <c r="G49" s="279"/>
      <c r="H49" s="280"/>
      <c r="I49" s="278"/>
      <c r="J49" s="281"/>
      <c r="K49" s="526">
        <v>144</v>
      </c>
      <c r="L49" s="527">
        <v>113</v>
      </c>
      <c r="M49" s="528">
        <v>170</v>
      </c>
      <c r="N49" s="305"/>
      <c r="O49" s="251"/>
      <c r="P49" s="252"/>
      <c r="Q49" s="526">
        <v>163</v>
      </c>
      <c r="R49" s="527">
        <v>208</v>
      </c>
      <c r="S49" s="528">
        <v>132</v>
      </c>
      <c r="T49" s="534">
        <v>142</v>
      </c>
      <c r="U49" s="527">
        <v>210</v>
      </c>
      <c r="V49" s="535">
        <v>148</v>
      </c>
      <c r="W49" s="277"/>
      <c r="X49" s="278"/>
      <c r="Y49" s="279"/>
      <c r="Z49" s="280"/>
      <c r="AA49" s="278"/>
      <c r="AB49" s="281"/>
      <c r="AC49" s="526">
        <v>163</v>
      </c>
      <c r="AD49" s="527">
        <v>124</v>
      </c>
      <c r="AE49" s="528">
        <v>179</v>
      </c>
      <c r="AF49" s="280"/>
      <c r="AG49" s="278"/>
      <c r="AH49" s="281"/>
      <c r="AI49" s="277"/>
      <c r="AJ49" s="278"/>
      <c r="AK49" s="279"/>
      <c r="AL49" s="280"/>
      <c r="AM49" s="278"/>
      <c r="AN49" s="281"/>
      <c r="AO49" s="526">
        <v>142</v>
      </c>
      <c r="AP49" s="527">
        <v>120</v>
      </c>
      <c r="AQ49" s="279"/>
      <c r="AR49" s="480">
        <v>127</v>
      </c>
      <c r="AS49" s="470">
        <v>165</v>
      </c>
      <c r="AT49" s="481">
        <v>124</v>
      </c>
      <c r="AU49" s="266">
        <f t="shared" si="6"/>
        <v>2574</v>
      </c>
      <c r="AV49" s="267">
        <f t="shared" si="7"/>
        <v>17</v>
      </c>
      <c r="AW49" s="440">
        <f>AU49/AV49</f>
        <v>151.41176470588235</v>
      </c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6"/>
    </row>
    <row r="50" spans="1:65" ht="15.75" thickBot="1">
      <c r="A50" s="247" t="s">
        <v>68</v>
      </c>
      <c r="B50" s="248" t="s">
        <v>47</v>
      </c>
      <c r="C50" s="268"/>
      <c r="D50" s="250">
        <f>C50*AV50</f>
        <v>0</v>
      </c>
      <c r="E50" s="277">
        <v>157</v>
      </c>
      <c r="F50" s="278">
        <v>149</v>
      </c>
      <c r="G50" s="279">
        <v>166</v>
      </c>
      <c r="H50" s="280">
        <v>141</v>
      </c>
      <c r="I50" s="278">
        <v>154</v>
      </c>
      <c r="J50" s="281">
        <v>126</v>
      </c>
      <c r="K50" s="277">
        <v>127</v>
      </c>
      <c r="L50" s="278">
        <v>185</v>
      </c>
      <c r="M50" s="279">
        <v>106</v>
      </c>
      <c r="N50" s="305"/>
      <c r="O50" s="251"/>
      <c r="P50" s="252"/>
      <c r="Q50" s="277"/>
      <c r="R50" s="278">
        <v>159</v>
      </c>
      <c r="S50" s="279">
        <v>151</v>
      </c>
      <c r="T50" s="280"/>
      <c r="U50" s="278"/>
      <c r="V50" s="281"/>
      <c r="W50" s="277">
        <v>201</v>
      </c>
      <c r="X50" s="278">
        <v>153</v>
      </c>
      <c r="Y50" s="279">
        <v>133</v>
      </c>
      <c r="Z50" s="280"/>
      <c r="AA50" s="278"/>
      <c r="AB50" s="281"/>
      <c r="AC50" s="277">
        <v>165</v>
      </c>
      <c r="AD50" s="278">
        <v>163</v>
      </c>
      <c r="AE50" s="279">
        <v>111</v>
      </c>
      <c r="AF50" s="280">
        <v>139</v>
      </c>
      <c r="AG50" s="278">
        <v>148</v>
      </c>
      <c r="AH50" s="281">
        <v>158</v>
      </c>
      <c r="AI50" s="277">
        <v>161</v>
      </c>
      <c r="AJ50" s="278">
        <v>166</v>
      </c>
      <c r="AK50" s="279">
        <v>172</v>
      </c>
      <c r="AL50" s="280">
        <v>146</v>
      </c>
      <c r="AM50" s="278">
        <v>170</v>
      </c>
      <c r="AN50" s="281">
        <v>145</v>
      </c>
      <c r="AO50" s="277">
        <v>189</v>
      </c>
      <c r="AP50" s="278">
        <v>202</v>
      </c>
      <c r="AQ50" s="279">
        <v>137</v>
      </c>
      <c r="AR50" s="280">
        <v>131</v>
      </c>
      <c r="AS50" s="278">
        <v>134</v>
      </c>
      <c r="AT50" s="281">
        <v>146</v>
      </c>
      <c r="AU50" s="274">
        <f aca="true" t="shared" si="10" ref="AU50:AU55">SUM(E50:AT50)</f>
        <v>4891</v>
      </c>
      <c r="AV50" s="214">
        <f aca="true" t="shared" si="11" ref="AV50:AV55">COUNT(E50:AT50)</f>
        <v>32</v>
      </c>
      <c r="AW50" s="244">
        <f aca="true" t="shared" si="12" ref="AW50:AW55">AU50/AV50</f>
        <v>152.84375</v>
      </c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6"/>
    </row>
    <row r="51" spans="1:65" ht="15.75" thickBot="1">
      <c r="A51" s="247" t="s">
        <v>68</v>
      </c>
      <c r="B51" s="248"/>
      <c r="C51" s="268"/>
      <c r="D51" s="250"/>
      <c r="E51" s="277"/>
      <c r="F51" s="278"/>
      <c r="G51" s="279"/>
      <c r="H51" s="280"/>
      <c r="I51" s="278"/>
      <c r="J51" s="281"/>
      <c r="K51" s="526">
        <v>146</v>
      </c>
      <c r="L51" s="527">
        <v>161</v>
      </c>
      <c r="M51" s="528">
        <v>168</v>
      </c>
      <c r="N51" s="305"/>
      <c r="O51" s="251"/>
      <c r="P51" s="252"/>
      <c r="Q51" s="526">
        <v>147</v>
      </c>
      <c r="R51" s="527">
        <v>163</v>
      </c>
      <c r="S51" s="528">
        <v>171</v>
      </c>
      <c r="T51" s="534">
        <v>144</v>
      </c>
      <c r="U51" s="527">
        <v>115</v>
      </c>
      <c r="V51" s="535">
        <v>165</v>
      </c>
      <c r="W51" s="277"/>
      <c r="X51" s="278"/>
      <c r="Y51" s="279"/>
      <c r="Z51" s="280"/>
      <c r="AA51" s="278"/>
      <c r="AB51" s="281"/>
      <c r="AC51" s="526">
        <v>158</v>
      </c>
      <c r="AD51" s="527">
        <v>162</v>
      </c>
      <c r="AE51" s="528">
        <v>135</v>
      </c>
      <c r="AF51" s="280"/>
      <c r="AG51" s="278"/>
      <c r="AH51" s="281"/>
      <c r="AI51" s="277"/>
      <c r="AJ51" s="278"/>
      <c r="AK51" s="279"/>
      <c r="AL51" s="280"/>
      <c r="AM51" s="278"/>
      <c r="AN51" s="281"/>
      <c r="AO51" s="526">
        <v>125</v>
      </c>
      <c r="AP51" s="527"/>
      <c r="AQ51" s="528">
        <v>127</v>
      </c>
      <c r="AR51" s="480">
        <v>133</v>
      </c>
      <c r="AS51" s="470">
        <v>127</v>
      </c>
      <c r="AT51" s="481">
        <v>146</v>
      </c>
      <c r="AU51" s="266">
        <f t="shared" si="10"/>
        <v>2493</v>
      </c>
      <c r="AV51" s="267">
        <f t="shared" si="11"/>
        <v>17</v>
      </c>
      <c r="AW51" s="440">
        <f t="shared" si="12"/>
        <v>146.64705882352942</v>
      </c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6"/>
    </row>
    <row r="52" spans="1:65" ht="15.75" thickBot="1">
      <c r="A52" s="247" t="s">
        <v>68</v>
      </c>
      <c r="B52" s="248" t="s">
        <v>48</v>
      </c>
      <c r="C52" s="268"/>
      <c r="D52" s="250">
        <f>C52*AV52</f>
        <v>0</v>
      </c>
      <c r="E52" s="277"/>
      <c r="F52" s="278">
        <v>123</v>
      </c>
      <c r="G52" s="279">
        <v>94</v>
      </c>
      <c r="H52" s="280">
        <v>111</v>
      </c>
      <c r="I52" s="278">
        <v>164</v>
      </c>
      <c r="J52" s="281">
        <v>96</v>
      </c>
      <c r="K52" s="277">
        <v>118</v>
      </c>
      <c r="L52" s="278">
        <v>158</v>
      </c>
      <c r="M52" s="279">
        <v>137</v>
      </c>
      <c r="N52" s="305"/>
      <c r="O52" s="251"/>
      <c r="P52" s="252"/>
      <c r="Q52" s="277">
        <v>125</v>
      </c>
      <c r="R52" s="278">
        <v>126</v>
      </c>
      <c r="S52" s="279"/>
      <c r="T52" s="280">
        <v>164</v>
      </c>
      <c r="U52" s="278">
        <v>136</v>
      </c>
      <c r="V52" s="281">
        <v>97</v>
      </c>
      <c r="W52" s="277"/>
      <c r="X52" s="278"/>
      <c r="Y52" s="279"/>
      <c r="Z52" s="280">
        <v>98</v>
      </c>
      <c r="AA52" s="278">
        <v>176</v>
      </c>
      <c r="AB52" s="281">
        <v>113</v>
      </c>
      <c r="AC52" s="277">
        <v>125</v>
      </c>
      <c r="AD52" s="278">
        <v>134</v>
      </c>
      <c r="AE52" s="279">
        <v>158</v>
      </c>
      <c r="AF52" s="280">
        <v>162</v>
      </c>
      <c r="AG52" s="278">
        <v>148</v>
      </c>
      <c r="AH52" s="281">
        <v>135</v>
      </c>
      <c r="AI52" s="277">
        <v>150</v>
      </c>
      <c r="AJ52" s="278">
        <v>149</v>
      </c>
      <c r="AK52" s="279">
        <v>221</v>
      </c>
      <c r="AL52" s="280">
        <v>155</v>
      </c>
      <c r="AM52" s="278">
        <v>141</v>
      </c>
      <c r="AN52" s="281">
        <v>119</v>
      </c>
      <c r="AO52" s="277"/>
      <c r="AP52" s="278"/>
      <c r="AQ52" s="279"/>
      <c r="AR52" s="280">
        <v>160</v>
      </c>
      <c r="AS52" s="278">
        <v>125</v>
      </c>
      <c r="AT52" s="281"/>
      <c r="AU52" s="274">
        <f t="shared" si="10"/>
        <v>4118</v>
      </c>
      <c r="AV52" s="214">
        <f t="shared" si="11"/>
        <v>30</v>
      </c>
      <c r="AW52" s="244">
        <f t="shared" si="12"/>
        <v>137.26666666666668</v>
      </c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6"/>
    </row>
    <row r="53" spans="1:65" ht="15.75" thickBot="1">
      <c r="A53" s="247" t="s">
        <v>68</v>
      </c>
      <c r="B53" s="308"/>
      <c r="C53" s="434"/>
      <c r="D53" s="338"/>
      <c r="E53" s="313"/>
      <c r="F53" s="314"/>
      <c r="G53" s="315"/>
      <c r="H53" s="316"/>
      <c r="I53" s="314"/>
      <c r="J53" s="317"/>
      <c r="K53" s="529">
        <v>103</v>
      </c>
      <c r="L53" s="530">
        <v>205</v>
      </c>
      <c r="M53" s="531">
        <v>144</v>
      </c>
      <c r="N53" s="305"/>
      <c r="O53" s="251"/>
      <c r="P53" s="252"/>
      <c r="Q53" s="529">
        <v>129</v>
      </c>
      <c r="R53" s="530">
        <v>107</v>
      </c>
      <c r="S53" s="531">
        <v>155</v>
      </c>
      <c r="T53" s="316"/>
      <c r="U53" s="314"/>
      <c r="V53" s="317"/>
      <c r="W53" s="313"/>
      <c r="X53" s="314"/>
      <c r="Y53" s="315"/>
      <c r="Z53" s="316"/>
      <c r="AA53" s="314"/>
      <c r="AB53" s="317"/>
      <c r="AC53" s="529">
        <v>169</v>
      </c>
      <c r="AD53" s="530">
        <v>180</v>
      </c>
      <c r="AE53" s="531">
        <v>172</v>
      </c>
      <c r="AF53" s="316"/>
      <c r="AG53" s="314"/>
      <c r="AH53" s="317"/>
      <c r="AI53" s="313"/>
      <c r="AJ53" s="314"/>
      <c r="AK53" s="315"/>
      <c r="AL53" s="316"/>
      <c r="AM53" s="314"/>
      <c r="AN53" s="317"/>
      <c r="AO53" s="529">
        <v>143</v>
      </c>
      <c r="AP53" s="530">
        <v>136</v>
      </c>
      <c r="AQ53" s="531">
        <v>161</v>
      </c>
      <c r="AR53" s="482">
        <v>168</v>
      </c>
      <c r="AS53" s="475">
        <v>133</v>
      </c>
      <c r="AT53" s="483">
        <v>152</v>
      </c>
      <c r="AU53" s="266">
        <f t="shared" si="10"/>
        <v>2257</v>
      </c>
      <c r="AV53" s="267">
        <f t="shared" si="11"/>
        <v>15</v>
      </c>
      <c r="AW53" s="440">
        <f t="shared" si="12"/>
        <v>150.46666666666667</v>
      </c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6"/>
    </row>
    <row r="54" spans="1:65" ht="15.75" thickBot="1">
      <c r="A54" s="247" t="s">
        <v>68</v>
      </c>
      <c r="B54" s="308" t="s">
        <v>104</v>
      </c>
      <c r="C54" s="434"/>
      <c r="D54" s="338">
        <f>C54*AV54</f>
        <v>0</v>
      </c>
      <c r="E54" s="313"/>
      <c r="F54" s="314"/>
      <c r="G54" s="315"/>
      <c r="H54" s="316"/>
      <c r="I54" s="314"/>
      <c r="J54" s="317"/>
      <c r="K54" s="313"/>
      <c r="L54" s="314"/>
      <c r="M54" s="315"/>
      <c r="N54" s="305"/>
      <c r="O54" s="251"/>
      <c r="P54" s="252"/>
      <c r="Q54" s="313">
        <v>113</v>
      </c>
      <c r="R54" s="314"/>
      <c r="S54" s="315">
        <v>117</v>
      </c>
      <c r="T54" s="316">
        <v>153</v>
      </c>
      <c r="U54" s="314">
        <v>158</v>
      </c>
      <c r="V54" s="317">
        <v>140</v>
      </c>
      <c r="W54" s="313">
        <v>136</v>
      </c>
      <c r="X54" s="314">
        <v>145</v>
      </c>
      <c r="Y54" s="315">
        <v>146</v>
      </c>
      <c r="Z54" s="316">
        <v>98</v>
      </c>
      <c r="AA54" s="314">
        <v>88</v>
      </c>
      <c r="AB54" s="317">
        <v>117</v>
      </c>
      <c r="AC54" s="313"/>
      <c r="AD54" s="314"/>
      <c r="AE54" s="315"/>
      <c r="AF54" s="316"/>
      <c r="AG54" s="314">
        <v>125</v>
      </c>
      <c r="AH54" s="317"/>
      <c r="AI54" s="313"/>
      <c r="AJ54" s="314"/>
      <c r="AK54" s="315"/>
      <c r="AL54" s="316">
        <v>164</v>
      </c>
      <c r="AM54" s="314">
        <v>166</v>
      </c>
      <c r="AN54" s="317">
        <v>163</v>
      </c>
      <c r="AO54" s="313">
        <v>158</v>
      </c>
      <c r="AP54" s="314">
        <v>131</v>
      </c>
      <c r="AQ54" s="315">
        <v>151</v>
      </c>
      <c r="AR54" s="316"/>
      <c r="AS54" s="314">
        <v>114</v>
      </c>
      <c r="AT54" s="317">
        <v>144</v>
      </c>
      <c r="AU54" s="274">
        <f t="shared" si="10"/>
        <v>2727</v>
      </c>
      <c r="AV54" s="214">
        <f t="shared" si="11"/>
        <v>20</v>
      </c>
      <c r="AW54" s="244">
        <f t="shared" si="12"/>
        <v>136.35</v>
      </c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6"/>
    </row>
    <row r="55" spans="1:65" ht="15.75" thickBot="1">
      <c r="A55" s="247" t="s">
        <v>68</v>
      </c>
      <c r="B55" s="462"/>
      <c r="C55" s="309"/>
      <c r="D55" s="285"/>
      <c r="E55" s="290"/>
      <c r="F55" s="291"/>
      <c r="G55" s="292"/>
      <c r="H55" s="293"/>
      <c r="I55" s="458"/>
      <c r="J55" s="459"/>
      <c r="K55" s="293"/>
      <c r="L55" s="291"/>
      <c r="M55" s="294"/>
      <c r="N55" s="305"/>
      <c r="O55" s="251"/>
      <c r="P55" s="252"/>
      <c r="Q55" s="293"/>
      <c r="R55" s="291"/>
      <c r="S55" s="294"/>
      <c r="T55" s="536">
        <v>152</v>
      </c>
      <c r="U55" s="537">
        <v>150</v>
      </c>
      <c r="V55" s="538">
        <v>145</v>
      </c>
      <c r="W55" s="290"/>
      <c r="X55" s="291"/>
      <c r="Y55" s="292"/>
      <c r="Z55" s="293"/>
      <c r="AA55" s="291"/>
      <c r="AB55" s="294"/>
      <c r="AC55" s="290"/>
      <c r="AD55" s="291"/>
      <c r="AE55" s="294"/>
      <c r="AF55" s="457"/>
      <c r="AG55" s="458"/>
      <c r="AH55" s="459"/>
      <c r="AI55" s="460"/>
      <c r="AJ55" s="458"/>
      <c r="AK55" s="461"/>
      <c r="AL55" s="457"/>
      <c r="AM55" s="458"/>
      <c r="AN55" s="459"/>
      <c r="AO55" s="293"/>
      <c r="AP55" s="537">
        <v>129</v>
      </c>
      <c r="AQ55" s="578">
        <v>133</v>
      </c>
      <c r="AR55" s="293"/>
      <c r="AS55" s="291"/>
      <c r="AT55" s="294"/>
      <c r="AU55" s="266">
        <f t="shared" si="10"/>
        <v>709</v>
      </c>
      <c r="AV55" s="267">
        <f t="shared" si="11"/>
        <v>5</v>
      </c>
      <c r="AW55" s="440">
        <f t="shared" si="12"/>
        <v>141.8</v>
      </c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6"/>
    </row>
    <row r="56" spans="1:65" ht="15.75" thickBot="1">
      <c r="A56" s="229" t="s">
        <v>69</v>
      </c>
      <c r="B56" s="230" t="s">
        <v>43</v>
      </c>
      <c r="C56" s="318"/>
      <c r="D56" s="232">
        <f>C56*AV56</f>
        <v>0</v>
      </c>
      <c r="E56" s="325">
        <v>166</v>
      </c>
      <c r="F56" s="323">
        <v>203</v>
      </c>
      <c r="G56" s="326">
        <v>210</v>
      </c>
      <c r="H56" s="322"/>
      <c r="I56" s="323"/>
      <c r="J56" s="324"/>
      <c r="K56" s="325">
        <v>211</v>
      </c>
      <c r="L56" s="323">
        <v>188</v>
      </c>
      <c r="M56" s="326">
        <v>222</v>
      </c>
      <c r="N56" s="329">
        <v>204</v>
      </c>
      <c r="O56" s="320">
        <v>216</v>
      </c>
      <c r="P56" s="232">
        <v>234</v>
      </c>
      <c r="Q56" s="302"/>
      <c r="R56" s="233"/>
      <c r="S56" s="234"/>
      <c r="T56" s="322">
        <v>185</v>
      </c>
      <c r="U56" s="323">
        <v>202</v>
      </c>
      <c r="V56" s="324">
        <v>212</v>
      </c>
      <c r="W56" s="325">
        <v>152</v>
      </c>
      <c r="X56" s="323">
        <v>201</v>
      </c>
      <c r="Y56" s="326">
        <v>158</v>
      </c>
      <c r="Z56" s="322">
        <v>168</v>
      </c>
      <c r="AA56" s="323">
        <v>213</v>
      </c>
      <c r="AB56" s="324">
        <v>173</v>
      </c>
      <c r="AC56" s="325">
        <v>201</v>
      </c>
      <c r="AD56" s="323">
        <v>184</v>
      </c>
      <c r="AE56" s="326">
        <v>227</v>
      </c>
      <c r="AF56" s="322">
        <v>169</v>
      </c>
      <c r="AG56" s="323">
        <v>202</v>
      </c>
      <c r="AH56" s="324">
        <v>180</v>
      </c>
      <c r="AI56" s="325">
        <v>246</v>
      </c>
      <c r="AJ56" s="323">
        <v>254</v>
      </c>
      <c r="AK56" s="326">
        <v>192</v>
      </c>
      <c r="AL56" s="322">
        <v>166</v>
      </c>
      <c r="AM56" s="323">
        <v>206</v>
      </c>
      <c r="AN56" s="324">
        <v>202</v>
      </c>
      <c r="AO56" s="325">
        <v>248</v>
      </c>
      <c r="AP56" s="323">
        <v>188</v>
      </c>
      <c r="AQ56" s="326">
        <v>159</v>
      </c>
      <c r="AR56" s="322">
        <v>210</v>
      </c>
      <c r="AS56" s="323">
        <v>191</v>
      </c>
      <c r="AT56" s="324">
        <v>195</v>
      </c>
      <c r="AU56" s="243">
        <f>SUM(E56:AT56)</f>
        <v>7138</v>
      </c>
      <c r="AV56" s="211">
        <f>COUNT(E56:AT56)</f>
        <v>36</v>
      </c>
      <c r="AW56" s="244">
        <f>AU56/AV56</f>
        <v>198.27777777777777</v>
      </c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6"/>
    </row>
    <row r="57" spans="1:65" ht="15.75" thickBot="1">
      <c r="A57" s="247" t="s">
        <v>69</v>
      </c>
      <c r="B57" s="298"/>
      <c r="C57" s="384"/>
      <c r="D57" s="336"/>
      <c r="E57" s="299"/>
      <c r="F57" s="300"/>
      <c r="G57" s="301"/>
      <c r="H57" s="303"/>
      <c r="I57" s="300"/>
      <c r="J57" s="304"/>
      <c r="K57" s="510">
        <v>173</v>
      </c>
      <c r="L57" s="478">
        <v>164</v>
      </c>
      <c r="M57" s="511">
        <v>156</v>
      </c>
      <c r="N57" s="557">
        <v>163</v>
      </c>
      <c r="O57" s="542">
        <v>172</v>
      </c>
      <c r="P57" s="558">
        <v>190</v>
      </c>
      <c r="Q57" s="305"/>
      <c r="R57" s="251"/>
      <c r="S57" s="252"/>
      <c r="T57" s="477">
        <v>162</v>
      </c>
      <c r="U57" s="478">
        <v>156</v>
      </c>
      <c r="V57" s="479">
        <v>195</v>
      </c>
      <c r="W57" s="299"/>
      <c r="X57" s="300"/>
      <c r="Y57" s="301"/>
      <c r="Z57" s="303"/>
      <c r="AA57" s="300"/>
      <c r="AB57" s="304"/>
      <c r="AC57" s="523">
        <v>189</v>
      </c>
      <c r="AD57" s="524">
        <v>174</v>
      </c>
      <c r="AE57" s="525">
        <v>206</v>
      </c>
      <c r="AF57" s="303"/>
      <c r="AG57" s="300"/>
      <c r="AH57" s="304"/>
      <c r="AI57" s="299"/>
      <c r="AJ57" s="300"/>
      <c r="AK57" s="301"/>
      <c r="AL57" s="303"/>
      <c r="AM57" s="300"/>
      <c r="AN57" s="304"/>
      <c r="AO57" s="523">
        <v>155</v>
      </c>
      <c r="AP57" s="524">
        <v>156</v>
      </c>
      <c r="AQ57" s="525">
        <v>205</v>
      </c>
      <c r="AR57" s="539">
        <v>176</v>
      </c>
      <c r="AS57" s="524">
        <v>184</v>
      </c>
      <c r="AT57" s="540">
        <v>268</v>
      </c>
      <c r="AU57" s="266">
        <f>SUM(E57:AT57)</f>
        <v>3244</v>
      </c>
      <c r="AV57" s="267">
        <f>COUNT(E57:AT57)</f>
        <v>18</v>
      </c>
      <c r="AW57" s="440">
        <f>AU57/AV57</f>
        <v>180.22222222222223</v>
      </c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6"/>
    </row>
    <row r="58" spans="1:65" ht="15.75" thickBot="1">
      <c r="A58" s="247" t="s">
        <v>69</v>
      </c>
      <c r="B58" s="248" t="s">
        <v>44</v>
      </c>
      <c r="C58" s="268"/>
      <c r="D58" s="250">
        <f>C58*AV58</f>
        <v>0</v>
      </c>
      <c r="E58" s="277">
        <v>152</v>
      </c>
      <c r="F58" s="278">
        <v>145</v>
      </c>
      <c r="G58" s="279">
        <v>142</v>
      </c>
      <c r="H58" s="280">
        <v>161</v>
      </c>
      <c r="I58" s="278">
        <v>172</v>
      </c>
      <c r="J58" s="281">
        <v>147</v>
      </c>
      <c r="K58" s="277">
        <v>142</v>
      </c>
      <c r="L58" s="278">
        <v>165</v>
      </c>
      <c r="M58" s="279">
        <v>107</v>
      </c>
      <c r="N58" s="330">
        <v>114</v>
      </c>
      <c r="O58" s="276">
        <v>148</v>
      </c>
      <c r="P58" s="250">
        <v>186</v>
      </c>
      <c r="Q58" s="305"/>
      <c r="R58" s="251"/>
      <c r="S58" s="252"/>
      <c r="T58" s="280">
        <v>168</v>
      </c>
      <c r="U58" s="278">
        <v>123</v>
      </c>
      <c r="V58" s="281">
        <v>168</v>
      </c>
      <c r="W58" s="277">
        <v>171</v>
      </c>
      <c r="X58" s="278">
        <v>173</v>
      </c>
      <c r="Y58" s="279">
        <v>138</v>
      </c>
      <c r="Z58" s="280">
        <v>136</v>
      </c>
      <c r="AA58" s="278">
        <v>150</v>
      </c>
      <c r="AB58" s="281">
        <v>147</v>
      </c>
      <c r="AC58" s="277">
        <v>152</v>
      </c>
      <c r="AD58" s="278">
        <v>163</v>
      </c>
      <c r="AE58" s="279">
        <v>142</v>
      </c>
      <c r="AF58" s="280">
        <v>158</v>
      </c>
      <c r="AG58" s="278">
        <v>143</v>
      </c>
      <c r="AH58" s="281">
        <v>158</v>
      </c>
      <c r="AI58" s="277">
        <v>182</v>
      </c>
      <c r="AJ58" s="278">
        <v>132</v>
      </c>
      <c r="AK58" s="279">
        <v>138</v>
      </c>
      <c r="AL58" s="280">
        <v>189</v>
      </c>
      <c r="AM58" s="278">
        <v>153</v>
      </c>
      <c r="AN58" s="281">
        <v>149</v>
      </c>
      <c r="AO58" s="277">
        <v>177</v>
      </c>
      <c r="AP58" s="278">
        <v>189</v>
      </c>
      <c r="AQ58" s="279">
        <v>141</v>
      </c>
      <c r="AR58" s="280">
        <v>159</v>
      </c>
      <c r="AS58" s="278">
        <v>112</v>
      </c>
      <c r="AT58" s="281">
        <v>157</v>
      </c>
      <c r="AU58" s="274">
        <f>SUM(E58:AT58)</f>
        <v>5949</v>
      </c>
      <c r="AV58" s="214">
        <f>COUNT(E58:AT58)</f>
        <v>39</v>
      </c>
      <c r="AW58" s="244">
        <f>AU58/AV58</f>
        <v>152.53846153846155</v>
      </c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6"/>
    </row>
    <row r="59" spans="1:65" ht="15.75" thickBot="1">
      <c r="A59" s="247" t="s">
        <v>69</v>
      </c>
      <c r="B59" s="248"/>
      <c r="C59" s="268"/>
      <c r="D59" s="250"/>
      <c r="E59" s="277"/>
      <c r="F59" s="278"/>
      <c r="G59" s="279"/>
      <c r="H59" s="280"/>
      <c r="I59" s="278"/>
      <c r="J59" s="281"/>
      <c r="K59" s="469">
        <v>134</v>
      </c>
      <c r="L59" s="470">
        <v>124</v>
      </c>
      <c r="M59" s="468">
        <v>204</v>
      </c>
      <c r="N59" s="559">
        <v>160</v>
      </c>
      <c r="O59" s="545">
        <v>189</v>
      </c>
      <c r="P59" s="560">
        <v>145</v>
      </c>
      <c r="Q59" s="305"/>
      <c r="R59" s="251"/>
      <c r="S59" s="252"/>
      <c r="T59" s="480">
        <v>159</v>
      </c>
      <c r="U59" s="470">
        <v>118</v>
      </c>
      <c r="V59" s="481">
        <v>134</v>
      </c>
      <c r="W59" s="277"/>
      <c r="X59" s="278"/>
      <c r="Y59" s="279"/>
      <c r="Z59" s="280"/>
      <c r="AA59" s="278"/>
      <c r="AB59" s="281"/>
      <c r="AC59" s="526">
        <v>146</v>
      </c>
      <c r="AD59" s="527">
        <v>150</v>
      </c>
      <c r="AE59" s="528">
        <v>157</v>
      </c>
      <c r="AF59" s="280"/>
      <c r="AG59" s="278"/>
      <c r="AH59" s="281"/>
      <c r="AI59" s="277"/>
      <c r="AJ59" s="278"/>
      <c r="AK59" s="279"/>
      <c r="AL59" s="280"/>
      <c r="AM59" s="278"/>
      <c r="AN59" s="281"/>
      <c r="AO59" s="526">
        <v>180</v>
      </c>
      <c r="AP59" s="527">
        <v>159</v>
      </c>
      <c r="AQ59" s="528">
        <v>148</v>
      </c>
      <c r="AR59" s="534">
        <v>148</v>
      </c>
      <c r="AS59" s="527">
        <v>127</v>
      </c>
      <c r="AT59" s="535">
        <v>155</v>
      </c>
      <c r="AU59" s="266">
        <f>SUM(E59:AT59)</f>
        <v>2737</v>
      </c>
      <c r="AV59" s="267">
        <f>COUNT(E59:AT59)</f>
        <v>18</v>
      </c>
      <c r="AW59" s="440">
        <f>AU59/AV59</f>
        <v>152.05555555555554</v>
      </c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6"/>
    </row>
    <row r="60" spans="1:65" ht="15.75" thickBot="1">
      <c r="A60" s="247" t="s">
        <v>69</v>
      </c>
      <c r="B60" s="248" t="s">
        <v>45</v>
      </c>
      <c r="C60" s="249"/>
      <c r="D60" s="250">
        <f>C60*AV60</f>
        <v>0</v>
      </c>
      <c r="E60" s="277">
        <v>104</v>
      </c>
      <c r="F60" s="278">
        <v>130</v>
      </c>
      <c r="G60" s="279">
        <v>189</v>
      </c>
      <c r="H60" s="280">
        <v>147</v>
      </c>
      <c r="I60" s="278">
        <v>156</v>
      </c>
      <c r="J60" s="281">
        <v>160</v>
      </c>
      <c r="K60" s="277">
        <v>140</v>
      </c>
      <c r="L60" s="278">
        <v>163</v>
      </c>
      <c r="M60" s="279">
        <v>128</v>
      </c>
      <c r="N60" s="330">
        <v>166</v>
      </c>
      <c r="O60" s="276">
        <v>182</v>
      </c>
      <c r="P60" s="250">
        <v>167</v>
      </c>
      <c r="Q60" s="305"/>
      <c r="R60" s="251"/>
      <c r="S60" s="252"/>
      <c r="T60" s="280">
        <v>188</v>
      </c>
      <c r="U60" s="278">
        <v>151</v>
      </c>
      <c r="V60" s="281">
        <v>146</v>
      </c>
      <c r="W60" s="277">
        <v>135</v>
      </c>
      <c r="X60" s="278">
        <v>144</v>
      </c>
      <c r="Y60" s="279">
        <v>135</v>
      </c>
      <c r="Z60" s="280">
        <v>120</v>
      </c>
      <c r="AA60" s="278">
        <v>143</v>
      </c>
      <c r="AB60" s="281">
        <v>150</v>
      </c>
      <c r="AC60" s="277">
        <v>146</v>
      </c>
      <c r="AD60" s="278">
        <v>175</v>
      </c>
      <c r="AE60" s="279">
        <v>154</v>
      </c>
      <c r="AF60" s="280">
        <v>130</v>
      </c>
      <c r="AG60" s="278">
        <v>124</v>
      </c>
      <c r="AH60" s="281">
        <v>178</v>
      </c>
      <c r="AI60" s="277">
        <v>203</v>
      </c>
      <c r="AJ60" s="278">
        <v>136</v>
      </c>
      <c r="AK60" s="279">
        <v>119</v>
      </c>
      <c r="AL60" s="280">
        <v>175</v>
      </c>
      <c r="AM60" s="278">
        <v>145</v>
      </c>
      <c r="AN60" s="281">
        <v>118</v>
      </c>
      <c r="AO60" s="277">
        <v>158</v>
      </c>
      <c r="AP60" s="278">
        <v>152</v>
      </c>
      <c r="AQ60" s="279">
        <v>120</v>
      </c>
      <c r="AR60" s="280">
        <v>138</v>
      </c>
      <c r="AS60" s="278">
        <v>167</v>
      </c>
      <c r="AT60" s="281">
        <v>167</v>
      </c>
      <c r="AU60" s="274">
        <f aca="true" t="shared" si="13" ref="AU60:AU68">SUM(E60:AT60)</f>
        <v>5849</v>
      </c>
      <c r="AV60" s="214">
        <f aca="true" t="shared" si="14" ref="AV60:AV68">COUNT(E60:AT60)</f>
        <v>39</v>
      </c>
      <c r="AW60" s="244">
        <f aca="true" t="shared" si="15" ref="AW60:AW68">AU60/AV60</f>
        <v>149.97435897435898</v>
      </c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6"/>
    </row>
    <row r="61" spans="1:65" ht="15.75" thickBot="1">
      <c r="A61" s="247" t="s">
        <v>69</v>
      </c>
      <c r="B61" s="248"/>
      <c r="C61" s="249"/>
      <c r="D61" s="250"/>
      <c r="E61" s="277"/>
      <c r="F61" s="278"/>
      <c r="G61" s="279"/>
      <c r="H61" s="280"/>
      <c r="I61" s="278"/>
      <c r="J61" s="281"/>
      <c r="K61" s="469">
        <v>127</v>
      </c>
      <c r="L61" s="470">
        <v>127</v>
      </c>
      <c r="M61" s="468">
        <v>122</v>
      </c>
      <c r="N61" s="559">
        <v>154</v>
      </c>
      <c r="O61" s="545">
        <v>145</v>
      </c>
      <c r="P61" s="560">
        <v>187</v>
      </c>
      <c r="Q61" s="305"/>
      <c r="R61" s="251"/>
      <c r="S61" s="252"/>
      <c r="T61" s="480">
        <v>140</v>
      </c>
      <c r="U61" s="470">
        <v>146</v>
      </c>
      <c r="V61" s="481">
        <v>192</v>
      </c>
      <c r="W61" s="277"/>
      <c r="X61" s="278"/>
      <c r="Y61" s="279"/>
      <c r="Z61" s="280"/>
      <c r="AA61" s="278"/>
      <c r="AB61" s="281"/>
      <c r="AC61" s="526">
        <v>151</v>
      </c>
      <c r="AD61" s="527">
        <v>141</v>
      </c>
      <c r="AE61" s="528">
        <v>174</v>
      </c>
      <c r="AF61" s="280"/>
      <c r="AG61" s="278"/>
      <c r="AH61" s="281"/>
      <c r="AI61" s="277"/>
      <c r="AJ61" s="278"/>
      <c r="AK61" s="279"/>
      <c r="AL61" s="280"/>
      <c r="AM61" s="278"/>
      <c r="AN61" s="281"/>
      <c r="AO61" s="526">
        <v>140</v>
      </c>
      <c r="AP61" s="527">
        <v>118</v>
      </c>
      <c r="AQ61" s="528">
        <v>178</v>
      </c>
      <c r="AR61" s="534">
        <v>160</v>
      </c>
      <c r="AS61" s="527">
        <v>151</v>
      </c>
      <c r="AT61" s="535">
        <v>181</v>
      </c>
      <c r="AU61" s="266">
        <f t="shared" si="13"/>
        <v>2734</v>
      </c>
      <c r="AV61" s="267">
        <f t="shared" si="14"/>
        <v>18</v>
      </c>
      <c r="AW61" s="440">
        <f t="shared" si="15"/>
        <v>151.88888888888889</v>
      </c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6"/>
    </row>
    <row r="62" spans="1:65" ht="15.75" thickBot="1">
      <c r="A62" s="247" t="s">
        <v>69</v>
      </c>
      <c r="B62" s="248" t="s">
        <v>122</v>
      </c>
      <c r="C62" s="249"/>
      <c r="D62" s="250">
        <v>0</v>
      </c>
      <c r="E62" s="277">
        <v>86</v>
      </c>
      <c r="F62" s="278">
        <v>133</v>
      </c>
      <c r="G62" s="279">
        <v>106</v>
      </c>
      <c r="H62" s="280"/>
      <c r="I62" s="278"/>
      <c r="J62" s="281"/>
      <c r="K62" s="277"/>
      <c r="L62" s="278"/>
      <c r="M62" s="279"/>
      <c r="N62" s="330"/>
      <c r="O62" s="276"/>
      <c r="P62" s="250"/>
      <c r="Q62" s="305"/>
      <c r="R62" s="251"/>
      <c r="S62" s="252"/>
      <c r="T62" s="280"/>
      <c r="U62" s="278"/>
      <c r="V62" s="281"/>
      <c r="W62" s="277"/>
      <c r="X62" s="278"/>
      <c r="Y62" s="279"/>
      <c r="Z62" s="280"/>
      <c r="AA62" s="278"/>
      <c r="AB62" s="281"/>
      <c r="AC62" s="277"/>
      <c r="AD62" s="278"/>
      <c r="AE62" s="279"/>
      <c r="AF62" s="280"/>
      <c r="AG62" s="278"/>
      <c r="AH62" s="281"/>
      <c r="AI62" s="277"/>
      <c r="AJ62" s="278"/>
      <c r="AK62" s="279"/>
      <c r="AL62" s="280"/>
      <c r="AM62" s="278"/>
      <c r="AN62" s="281"/>
      <c r="AO62" s="277"/>
      <c r="AP62" s="278"/>
      <c r="AQ62" s="279"/>
      <c r="AR62" s="280"/>
      <c r="AS62" s="278"/>
      <c r="AT62" s="281"/>
      <c r="AU62" s="274">
        <f t="shared" si="13"/>
        <v>325</v>
      </c>
      <c r="AV62" s="214">
        <f t="shared" si="14"/>
        <v>3</v>
      </c>
      <c r="AW62" s="244">
        <f t="shared" si="15"/>
        <v>108.33333333333333</v>
      </c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6"/>
    </row>
    <row r="63" spans="1:65" ht="15.75" thickBot="1">
      <c r="A63" s="247" t="s">
        <v>69</v>
      </c>
      <c r="B63" s="248"/>
      <c r="C63" s="249"/>
      <c r="D63" s="250"/>
      <c r="E63" s="277"/>
      <c r="F63" s="278"/>
      <c r="G63" s="279"/>
      <c r="H63" s="280"/>
      <c r="I63" s="278"/>
      <c r="J63" s="281"/>
      <c r="K63" s="277"/>
      <c r="L63" s="278"/>
      <c r="M63" s="279"/>
      <c r="N63" s="330"/>
      <c r="O63" s="276"/>
      <c r="P63" s="250"/>
      <c r="Q63" s="305"/>
      <c r="R63" s="251"/>
      <c r="S63" s="252"/>
      <c r="T63" s="280"/>
      <c r="U63" s="278"/>
      <c r="V63" s="281"/>
      <c r="W63" s="277"/>
      <c r="X63" s="278"/>
      <c r="Y63" s="279"/>
      <c r="Z63" s="280"/>
      <c r="AA63" s="278"/>
      <c r="AB63" s="281"/>
      <c r="AC63" s="277"/>
      <c r="AD63" s="278"/>
      <c r="AE63" s="279"/>
      <c r="AF63" s="280"/>
      <c r="AG63" s="278"/>
      <c r="AH63" s="281"/>
      <c r="AI63" s="277"/>
      <c r="AJ63" s="278"/>
      <c r="AK63" s="279"/>
      <c r="AL63" s="280"/>
      <c r="AM63" s="278"/>
      <c r="AN63" s="281"/>
      <c r="AO63" s="277"/>
      <c r="AP63" s="278"/>
      <c r="AQ63" s="279"/>
      <c r="AR63" s="280"/>
      <c r="AS63" s="278"/>
      <c r="AT63" s="281"/>
      <c r="AU63" s="266">
        <f t="shared" si="13"/>
        <v>0</v>
      </c>
      <c r="AV63" s="267">
        <f t="shared" si="14"/>
        <v>0</v>
      </c>
      <c r="AW63" s="440" t="e">
        <f t="shared" si="15"/>
        <v>#DIV/0!</v>
      </c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6"/>
    </row>
    <row r="64" spans="1:65" ht="15.75" thickBot="1">
      <c r="A64" s="247" t="s">
        <v>69</v>
      </c>
      <c r="B64" s="248" t="s">
        <v>118</v>
      </c>
      <c r="C64" s="249"/>
      <c r="D64" s="250">
        <v>0</v>
      </c>
      <c r="E64" s="277"/>
      <c r="F64" s="278"/>
      <c r="G64" s="279"/>
      <c r="H64" s="280"/>
      <c r="I64" s="278"/>
      <c r="J64" s="281"/>
      <c r="K64" s="277"/>
      <c r="L64" s="278"/>
      <c r="M64" s="279"/>
      <c r="N64" s="330">
        <v>131</v>
      </c>
      <c r="O64" s="276">
        <v>129</v>
      </c>
      <c r="P64" s="250">
        <v>94</v>
      </c>
      <c r="Q64" s="305"/>
      <c r="R64" s="251"/>
      <c r="S64" s="252"/>
      <c r="T64" s="280"/>
      <c r="U64" s="278"/>
      <c r="V64" s="281"/>
      <c r="W64" s="277"/>
      <c r="X64" s="278"/>
      <c r="Y64" s="279"/>
      <c r="Z64" s="280"/>
      <c r="AA64" s="278"/>
      <c r="AB64" s="281"/>
      <c r="AC64" s="277"/>
      <c r="AD64" s="278"/>
      <c r="AE64" s="279"/>
      <c r="AF64" s="280"/>
      <c r="AG64" s="278"/>
      <c r="AH64" s="281"/>
      <c r="AI64" s="277"/>
      <c r="AJ64" s="278"/>
      <c r="AK64" s="279"/>
      <c r="AL64" s="280"/>
      <c r="AM64" s="278"/>
      <c r="AN64" s="281"/>
      <c r="AO64" s="277"/>
      <c r="AP64" s="278"/>
      <c r="AQ64" s="279"/>
      <c r="AR64" s="280"/>
      <c r="AS64" s="278"/>
      <c r="AT64" s="281"/>
      <c r="AU64" s="274">
        <f t="shared" si="13"/>
        <v>354</v>
      </c>
      <c r="AV64" s="214">
        <f t="shared" si="14"/>
        <v>3</v>
      </c>
      <c r="AW64" s="244">
        <f t="shared" si="15"/>
        <v>118</v>
      </c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6"/>
    </row>
    <row r="65" spans="1:65" ht="15.75" thickBot="1">
      <c r="A65" s="247" t="s">
        <v>69</v>
      </c>
      <c r="B65" s="248" t="s">
        <v>115</v>
      </c>
      <c r="C65" s="249"/>
      <c r="D65" s="250">
        <v>0</v>
      </c>
      <c r="E65" s="277"/>
      <c r="F65" s="278"/>
      <c r="G65" s="279"/>
      <c r="H65" s="280"/>
      <c r="I65" s="278"/>
      <c r="J65" s="281"/>
      <c r="K65" s="277"/>
      <c r="L65" s="278"/>
      <c r="M65" s="279"/>
      <c r="N65" s="330"/>
      <c r="O65" s="276"/>
      <c r="P65" s="250"/>
      <c r="Q65" s="305"/>
      <c r="R65" s="251"/>
      <c r="S65" s="252"/>
      <c r="T65" s="280"/>
      <c r="U65" s="278"/>
      <c r="V65" s="281"/>
      <c r="W65" s="277"/>
      <c r="X65" s="278"/>
      <c r="Y65" s="279"/>
      <c r="Z65" s="280"/>
      <c r="AA65" s="278"/>
      <c r="AB65" s="281"/>
      <c r="AC65" s="277"/>
      <c r="AD65" s="278"/>
      <c r="AE65" s="279"/>
      <c r="AF65" s="280"/>
      <c r="AG65" s="278"/>
      <c r="AH65" s="281"/>
      <c r="AI65" s="277">
        <v>120</v>
      </c>
      <c r="AJ65" s="278">
        <v>150</v>
      </c>
      <c r="AK65" s="279">
        <v>127</v>
      </c>
      <c r="AL65" s="280"/>
      <c r="AM65" s="278"/>
      <c r="AN65" s="281"/>
      <c r="AO65" s="277"/>
      <c r="AP65" s="278"/>
      <c r="AQ65" s="279"/>
      <c r="AR65" s="280"/>
      <c r="AS65" s="278"/>
      <c r="AT65" s="281"/>
      <c r="AU65" s="274">
        <f t="shared" si="13"/>
        <v>397</v>
      </c>
      <c r="AV65" s="214">
        <f t="shared" si="14"/>
        <v>3</v>
      </c>
      <c r="AW65" s="244">
        <f t="shared" si="15"/>
        <v>132.33333333333334</v>
      </c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6"/>
    </row>
    <row r="66" spans="1:65" ht="15.75" thickBot="1">
      <c r="A66" s="247" t="s">
        <v>69</v>
      </c>
      <c r="B66" s="248" t="s">
        <v>125</v>
      </c>
      <c r="C66" s="249"/>
      <c r="D66" s="250">
        <v>0</v>
      </c>
      <c r="E66" s="277"/>
      <c r="F66" s="278"/>
      <c r="G66" s="279"/>
      <c r="H66" s="280">
        <v>77</v>
      </c>
      <c r="I66" s="278">
        <v>106</v>
      </c>
      <c r="J66" s="281">
        <v>125</v>
      </c>
      <c r="K66" s="277"/>
      <c r="L66" s="278"/>
      <c r="M66" s="279"/>
      <c r="N66" s="330"/>
      <c r="O66" s="276"/>
      <c r="P66" s="250"/>
      <c r="Q66" s="305"/>
      <c r="R66" s="251"/>
      <c r="S66" s="252"/>
      <c r="T66" s="280"/>
      <c r="U66" s="278"/>
      <c r="V66" s="281"/>
      <c r="W66" s="277"/>
      <c r="X66" s="278"/>
      <c r="Y66" s="279"/>
      <c r="Z66" s="280"/>
      <c r="AA66" s="278"/>
      <c r="AB66" s="281"/>
      <c r="AC66" s="277"/>
      <c r="AD66" s="278"/>
      <c r="AE66" s="279"/>
      <c r="AF66" s="280"/>
      <c r="AG66" s="278"/>
      <c r="AH66" s="281"/>
      <c r="AI66" s="277"/>
      <c r="AJ66" s="278"/>
      <c r="AK66" s="279"/>
      <c r="AL66" s="280">
        <v>86</v>
      </c>
      <c r="AM66" s="278">
        <v>79</v>
      </c>
      <c r="AN66" s="281">
        <v>118</v>
      </c>
      <c r="AO66" s="277"/>
      <c r="AP66" s="278"/>
      <c r="AQ66" s="279"/>
      <c r="AR66" s="280"/>
      <c r="AS66" s="278"/>
      <c r="AT66" s="281"/>
      <c r="AU66" s="274">
        <f t="shared" si="13"/>
        <v>591</v>
      </c>
      <c r="AV66" s="214">
        <f t="shared" si="14"/>
        <v>6</v>
      </c>
      <c r="AW66" s="244">
        <f t="shared" si="15"/>
        <v>98.5</v>
      </c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6"/>
    </row>
    <row r="67" spans="1:65" ht="15.75" thickBot="1">
      <c r="A67" s="247" t="s">
        <v>69</v>
      </c>
      <c r="B67" s="248" t="s">
        <v>70</v>
      </c>
      <c r="C67" s="268"/>
      <c r="D67" s="250">
        <f>C67*AV67</f>
        <v>0</v>
      </c>
      <c r="E67" s="277"/>
      <c r="F67" s="278"/>
      <c r="G67" s="279"/>
      <c r="H67" s="280">
        <v>144</v>
      </c>
      <c r="I67" s="278">
        <v>154</v>
      </c>
      <c r="J67" s="281">
        <v>146</v>
      </c>
      <c r="K67" s="277">
        <v>155</v>
      </c>
      <c r="L67" s="278">
        <v>150</v>
      </c>
      <c r="M67" s="279">
        <v>102</v>
      </c>
      <c r="N67" s="330"/>
      <c r="O67" s="276"/>
      <c r="P67" s="250"/>
      <c r="Q67" s="305"/>
      <c r="R67" s="251"/>
      <c r="S67" s="252"/>
      <c r="T67" s="280">
        <v>164</v>
      </c>
      <c r="U67" s="278">
        <v>116</v>
      </c>
      <c r="V67" s="281">
        <v>126</v>
      </c>
      <c r="W67" s="277">
        <v>152</v>
      </c>
      <c r="X67" s="278">
        <v>121</v>
      </c>
      <c r="Y67" s="279">
        <v>136</v>
      </c>
      <c r="Z67" s="280"/>
      <c r="AA67" s="278"/>
      <c r="AB67" s="281"/>
      <c r="AC67" s="277">
        <v>101</v>
      </c>
      <c r="AD67" s="278">
        <v>82</v>
      </c>
      <c r="AE67" s="279">
        <v>156</v>
      </c>
      <c r="AF67" s="280">
        <v>112</v>
      </c>
      <c r="AG67" s="278">
        <v>140</v>
      </c>
      <c r="AH67" s="281">
        <v>160</v>
      </c>
      <c r="AI67" s="277"/>
      <c r="AJ67" s="278"/>
      <c r="AK67" s="279"/>
      <c r="AL67" s="280"/>
      <c r="AM67" s="278"/>
      <c r="AN67" s="281"/>
      <c r="AO67" s="277">
        <v>123</v>
      </c>
      <c r="AP67" s="278">
        <v>115</v>
      </c>
      <c r="AQ67" s="279">
        <v>153</v>
      </c>
      <c r="AR67" s="280">
        <v>139</v>
      </c>
      <c r="AS67" s="278">
        <v>147</v>
      </c>
      <c r="AT67" s="281">
        <v>132</v>
      </c>
      <c r="AU67" s="274">
        <f t="shared" si="13"/>
        <v>3226</v>
      </c>
      <c r="AV67" s="214">
        <f t="shared" si="14"/>
        <v>24</v>
      </c>
      <c r="AW67" s="244">
        <f t="shared" si="15"/>
        <v>134.41666666666666</v>
      </c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6"/>
    </row>
    <row r="68" spans="1:65" ht="15.75" thickBot="1">
      <c r="A68" s="247" t="s">
        <v>69</v>
      </c>
      <c r="B68" s="308"/>
      <c r="C68" s="434"/>
      <c r="D68" s="338"/>
      <c r="E68" s="313"/>
      <c r="F68" s="314"/>
      <c r="G68" s="315"/>
      <c r="H68" s="316"/>
      <c r="I68" s="314"/>
      <c r="J68" s="317"/>
      <c r="K68" s="474">
        <v>127</v>
      </c>
      <c r="L68" s="475">
        <v>133</v>
      </c>
      <c r="M68" s="476">
        <v>170</v>
      </c>
      <c r="N68" s="561">
        <v>171</v>
      </c>
      <c r="O68" s="548">
        <v>129</v>
      </c>
      <c r="P68" s="562">
        <v>120</v>
      </c>
      <c r="Q68" s="305"/>
      <c r="R68" s="251"/>
      <c r="S68" s="252"/>
      <c r="T68" s="482">
        <v>124</v>
      </c>
      <c r="U68" s="475">
        <v>163</v>
      </c>
      <c r="V68" s="483">
        <v>191</v>
      </c>
      <c r="W68" s="313"/>
      <c r="X68" s="314"/>
      <c r="Y68" s="315"/>
      <c r="Z68" s="316"/>
      <c r="AA68" s="314"/>
      <c r="AB68" s="317"/>
      <c r="AC68" s="529">
        <v>167</v>
      </c>
      <c r="AD68" s="530">
        <v>161</v>
      </c>
      <c r="AE68" s="531">
        <v>137</v>
      </c>
      <c r="AF68" s="316"/>
      <c r="AG68" s="314"/>
      <c r="AH68" s="317"/>
      <c r="AI68" s="313"/>
      <c r="AJ68" s="314"/>
      <c r="AK68" s="315"/>
      <c r="AL68" s="316"/>
      <c r="AM68" s="314"/>
      <c r="AN68" s="317"/>
      <c r="AO68" s="529">
        <v>160</v>
      </c>
      <c r="AP68" s="530">
        <v>123</v>
      </c>
      <c r="AQ68" s="531">
        <v>136</v>
      </c>
      <c r="AR68" s="532">
        <v>136</v>
      </c>
      <c r="AS68" s="530">
        <v>166</v>
      </c>
      <c r="AT68" s="533">
        <v>119</v>
      </c>
      <c r="AU68" s="266">
        <f t="shared" si="13"/>
        <v>2633</v>
      </c>
      <c r="AV68" s="267">
        <f t="shared" si="14"/>
        <v>18</v>
      </c>
      <c r="AW68" s="440">
        <f t="shared" si="15"/>
        <v>146.27777777777777</v>
      </c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6"/>
    </row>
    <row r="69" spans="1:65" ht="15.75" thickBot="1">
      <c r="A69" s="282" t="s">
        <v>69</v>
      </c>
      <c r="B69" s="283" t="s">
        <v>52</v>
      </c>
      <c r="C69" s="284"/>
      <c r="D69" s="285">
        <f>C69*AV69</f>
        <v>0</v>
      </c>
      <c r="E69" s="290"/>
      <c r="F69" s="291"/>
      <c r="G69" s="292"/>
      <c r="H69" s="293"/>
      <c r="I69" s="291"/>
      <c r="J69" s="294"/>
      <c r="K69" s="290"/>
      <c r="L69" s="291"/>
      <c r="M69" s="292"/>
      <c r="N69" s="331"/>
      <c r="O69" s="289"/>
      <c r="P69" s="285"/>
      <c r="Q69" s="328"/>
      <c r="R69" s="286"/>
      <c r="S69" s="287"/>
      <c r="T69" s="293"/>
      <c r="U69" s="291"/>
      <c r="V69" s="294"/>
      <c r="W69" s="290"/>
      <c r="X69" s="291"/>
      <c r="Y69" s="292"/>
      <c r="Z69" s="293">
        <v>135</v>
      </c>
      <c r="AA69" s="291">
        <v>103</v>
      </c>
      <c r="AB69" s="294">
        <v>142</v>
      </c>
      <c r="AC69" s="290"/>
      <c r="AD69" s="291"/>
      <c r="AE69" s="292"/>
      <c r="AF69" s="293"/>
      <c r="AG69" s="291"/>
      <c r="AH69" s="294"/>
      <c r="AI69" s="290"/>
      <c r="AJ69" s="291"/>
      <c r="AK69" s="292"/>
      <c r="AL69" s="293"/>
      <c r="AM69" s="291"/>
      <c r="AN69" s="294"/>
      <c r="AO69" s="290"/>
      <c r="AP69" s="291"/>
      <c r="AQ69" s="292"/>
      <c r="AR69" s="293"/>
      <c r="AS69" s="291"/>
      <c r="AT69" s="294"/>
      <c r="AU69" s="295">
        <f>SUM(E69:AT69)</f>
        <v>380</v>
      </c>
      <c r="AV69" s="296">
        <f>COUNT(E69:AT69)</f>
        <v>3</v>
      </c>
      <c r="AW69" s="244">
        <f>AU69/AV69</f>
        <v>126.66666666666667</v>
      </c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6"/>
    </row>
    <row r="70" spans="1:65" ht="15.75" thickBot="1">
      <c r="A70" s="297" t="s">
        <v>100</v>
      </c>
      <c r="B70" s="298" t="s">
        <v>23</v>
      </c>
      <c r="C70" s="231"/>
      <c r="D70" s="232">
        <f>C70*AV70</f>
        <v>0</v>
      </c>
      <c r="E70" s="299"/>
      <c r="F70" s="300">
        <v>195</v>
      </c>
      <c r="G70" s="301">
        <v>127</v>
      </c>
      <c r="H70" s="303">
        <v>213</v>
      </c>
      <c r="I70" s="300">
        <v>147</v>
      </c>
      <c r="J70" s="304">
        <v>136</v>
      </c>
      <c r="K70" s="332">
        <v>135</v>
      </c>
      <c r="L70" s="333">
        <v>139</v>
      </c>
      <c r="M70" s="334">
        <v>138</v>
      </c>
      <c r="N70" s="303"/>
      <c r="O70" s="300"/>
      <c r="P70" s="304"/>
      <c r="Q70" s="299">
        <v>180</v>
      </c>
      <c r="R70" s="300">
        <v>169</v>
      </c>
      <c r="S70" s="301">
        <v>143</v>
      </c>
      <c r="T70" s="302"/>
      <c r="U70" s="233"/>
      <c r="V70" s="234"/>
      <c r="W70" s="299"/>
      <c r="X70" s="300"/>
      <c r="Y70" s="301"/>
      <c r="Z70" s="303">
        <v>183</v>
      </c>
      <c r="AA70" s="300">
        <v>119</v>
      </c>
      <c r="AB70" s="304">
        <v>157</v>
      </c>
      <c r="AC70" s="299">
        <v>231</v>
      </c>
      <c r="AD70" s="300">
        <v>174</v>
      </c>
      <c r="AE70" s="301">
        <v>168</v>
      </c>
      <c r="AF70" s="303"/>
      <c r="AG70" s="300"/>
      <c r="AH70" s="304"/>
      <c r="AI70" s="299">
        <v>164</v>
      </c>
      <c r="AJ70" s="300">
        <v>168</v>
      </c>
      <c r="AK70" s="301">
        <v>191</v>
      </c>
      <c r="AL70" s="303">
        <v>113</v>
      </c>
      <c r="AM70" s="300">
        <v>136</v>
      </c>
      <c r="AN70" s="304">
        <v>137</v>
      </c>
      <c r="AO70" s="299">
        <v>150</v>
      </c>
      <c r="AP70" s="300">
        <v>122</v>
      </c>
      <c r="AQ70" s="301">
        <v>147</v>
      </c>
      <c r="AR70" s="303">
        <v>194</v>
      </c>
      <c r="AS70" s="300">
        <v>178</v>
      </c>
      <c r="AT70" s="304">
        <v>147</v>
      </c>
      <c r="AU70" s="274">
        <f>SUM(E70:AT70)</f>
        <v>4601</v>
      </c>
      <c r="AV70" s="214">
        <f>COUNT(E70:AT70)</f>
        <v>29</v>
      </c>
      <c r="AW70" s="244">
        <f>AU70/AV70</f>
        <v>158.6551724137931</v>
      </c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6"/>
    </row>
    <row r="71" spans="1:65" ht="15.75" thickBot="1">
      <c r="A71" s="247" t="s">
        <v>100</v>
      </c>
      <c r="B71" s="298"/>
      <c r="C71" s="421"/>
      <c r="D71" s="336">
        <v>0</v>
      </c>
      <c r="E71" s="299"/>
      <c r="F71" s="300"/>
      <c r="G71" s="301"/>
      <c r="H71" s="303"/>
      <c r="I71" s="300"/>
      <c r="J71" s="304"/>
      <c r="K71" s="541">
        <v>175</v>
      </c>
      <c r="L71" s="542">
        <v>168</v>
      </c>
      <c r="M71" s="543">
        <v>169</v>
      </c>
      <c r="N71" s="303"/>
      <c r="O71" s="524">
        <v>165</v>
      </c>
      <c r="P71" s="540">
        <v>106</v>
      </c>
      <c r="Q71" s="299"/>
      <c r="R71" s="300"/>
      <c r="S71" s="301"/>
      <c r="T71" s="305"/>
      <c r="U71" s="251"/>
      <c r="V71" s="252"/>
      <c r="W71" s="299"/>
      <c r="X71" s="300"/>
      <c r="Y71" s="301"/>
      <c r="Z71" s="303"/>
      <c r="AA71" s="300"/>
      <c r="AB71" s="304"/>
      <c r="AC71" s="523">
        <v>149</v>
      </c>
      <c r="AD71" s="524">
        <v>124</v>
      </c>
      <c r="AE71" s="301"/>
      <c r="AF71" s="303"/>
      <c r="AG71" s="300"/>
      <c r="AH71" s="304"/>
      <c r="AI71" s="299"/>
      <c r="AJ71" s="300"/>
      <c r="AK71" s="301"/>
      <c r="AL71" s="303"/>
      <c r="AM71" s="300"/>
      <c r="AN71" s="304"/>
      <c r="AO71" s="299"/>
      <c r="AP71" s="300"/>
      <c r="AQ71" s="301"/>
      <c r="AR71" s="303"/>
      <c r="AS71" s="524">
        <v>155</v>
      </c>
      <c r="AT71" s="540">
        <v>211</v>
      </c>
      <c r="AU71" s="266">
        <f aca="true" t="shared" si="16" ref="AU71:AU81">SUM(E71:AT71)</f>
        <v>1422</v>
      </c>
      <c r="AV71" s="267">
        <f aca="true" t="shared" si="17" ref="AV71:AV81">COUNT(E71:AT71)</f>
        <v>9</v>
      </c>
      <c r="AW71" s="440">
        <f aca="true" t="shared" si="18" ref="AW71:AW81">AU71/AV71</f>
        <v>158</v>
      </c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6"/>
    </row>
    <row r="72" spans="1:65" ht="15.75" thickBot="1">
      <c r="A72" s="247" t="s">
        <v>100</v>
      </c>
      <c r="B72" s="248" t="s">
        <v>71</v>
      </c>
      <c r="C72" s="249"/>
      <c r="D72" s="250">
        <f aca="true" t="shared" si="19" ref="D72:D80">C72*AV72</f>
        <v>0</v>
      </c>
      <c r="E72" s="277">
        <v>103</v>
      </c>
      <c r="F72" s="278"/>
      <c r="G72" s="279">
        <v>125</v>
      </c>
      <c r="H72" s="280"/>
      <c r="I72" s="278"/>
      <c r="J72" s="281"/>
      <c r="K72" s="275">
        <v>131</v>
      </c>
      <c r="L72" s="276">
        <v>132</v>
      </c>
      <c r="M72" s="306">
        <v>111</v>
      </c>
      <c r="N72" s="280"/>
      <c r="O72" s="278"/>
      <c r="P72" s="281"/>
      <c r="Q72" s="277">
        <v>166</v>
      </c>
      <c r="R72" s="278">
        <v>138</v>
      </c>
      <c r="S72" s="279">
        <v>95</v>
      </c>
      <c r="T72" s="305"/>
      <c r="U72" s="251"/>
      <c r="V72" s="252"/>
      <c r="W72" s="277">
        <v>104</v>
      </c>
      <c r="X72" s="278">
        <v>114</v>
      </c>
      <c r="Y72" s="279">
        <v>103</v>
      </c>
      <c r="Z72" s="280">
        <v>125</v>
      </c>
      <c r="AA72" s="278"/>
      <c r="AB72" s="281"/>
      <c r="AC72" s="277">
        <v>157</v>
      </c>
      <c r="AD72" s="278"/>
      <c r="AE72" s="279"/>
      <c r="AF72" s="280">
        <v>110</v>
      </c>
      <c r="AG72" s="278">
        <v>152</v>
      </c>
      <c r="AH72" s="281">
        <v>130</v>
      </c>
      <c r="AI72" s="277">
        <v>118</v>
      </c>
      <c r="AJ72" s="278">
        <v>125</v>
      </c>
      <c r="AK72" s="279">
        <v>149</v>
      </c>
      <c r="AL72" s="280">
        <v>143</v>
      </c>
      <c r="AM72" s="278"/>
      <c r="AN72" s="281"/>
      <c r="AO72" s="277">
        <v>144</v>
      </c>
      <c r="AP72" s="278"/>
      <c r="AQ72" s="279"/>
      <c r="AR72" s="280"/>
      <c r="AS72" s="278"/>
      <c r="AT72" s="281">
        <v>147</v>
      </c>
      <c r="AU72" s="274">
        <f t="shared" si="16"/>
        <v>2822</v>
      </c>
      <c r="AV72" s="214">
        <f t="shared" si="17"/>
        <v>22</v>
      </c>
      <c r="AW72" s="244">
        <f t="shared" si="18"/>
        <v>128.27272727272728</v>
      </c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6"/>
    </row>
    <row r="73" spans="1:65" ht="15.75" thickBot="1">
      <c r="A73" s="247" t="s">
        <v>100</v>
      </c>
      <c r="B73" s="248"/>
      <c r="C73" s="249"/>
      <c r="D73" s="250">
        <f t="shared" si="19"/>
        <v>0</v>
      </c>
      <c r="E73" s="277"/>
      <c r="F73" s="278"/>
      <c r="G73" s="279"/>
      <c r="H73" s="280"/>
      <c r="I73" s="278"/>
      <c r="J73" s="281"/>
      <c r="K73" s="275"/>
      <c r="L73" s="276"/>
      <c r="M73" s="306"/>
      <c r="N73" s="280"/>
      <c r="O73" s="278"/>
      <c r="P73" s="281"/>
      <c r="Q73" s="277"/>
      <c r="R73" s="278"/>
      <c r="S73" s="279"/>
      <c r="T73" s="305"/>
      <c r="U73" s="251"/>
      <c r="V73" s="252"/>
      <c r="W73" s="277"/>
      <c r="X73" s="278"/>
      <c r="Y73" s="279"/>
      <c r="Z73" s="280"/>
      <c r="AA73" s="278"/>
      <c r="AB73" s="281"/>
      <c r="AC73" s="277"/>
      <c r="AD73" s="527"/>
      <c r="AE73" s="528"/>
      <c r="AF73" s="280"/>
      <c r="AG73" s="278"/>
      <c r="AH73" s="281"/>
      <c r="AI73" s="277"/>
      <c r="AJ73" s="278"/>
      <c r="AK73" s="279"/>
      <c r="AL73" s="280"/>
      <c r="AM73" s="278"/>
      <c r="AN73" s="281"/>
      <c r="AO73" s="277"/>
      <c r="AP73" s="278"/>
      <c r="AQ73" s="468">
        <v>126</v>
      </c>
      <c r="AR73" s="534">
        <v>106</v>
      </c>
      <c r="AS73" s="278"/>
      <c r="AT73" s="281"/>
      <c r="AU73" s="266">
        <f t="shared" si="16"/>
        <v>232</v>
      </c>
      <c r="AV73" s="267">
        <f t="shared" si="17"/>
        <v>2</v>
      </c>
      <c r="AW73" s="440">
        <f t="shared" si="18"/>
        <v>116</v>
      </c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6"/>
    </row>
    <row r="74" spans="1:65" ht="15.75" thickBot="1">
      <c r="A74" s="247" t="s">
        <v>100</v>
      </c>
      <c r="B74" s="248" t="s">
        <v>72</v>
      </c>
      <c r="C74" s="268"/>
      <c r="D74" s="250">
        <f t="shared" si="19"/>
        <v>0</v>
      </c>
      <c r="E74" s="277">
        <v>158</v>
      </c>
      <c r="F74" s="278">
        <v>181</v>
      </c>
      <c r="G74" s="279">
        <v>202</v>
      </c>
      <c r="H74" s="280">
        <v>157</v>
      </c>
      <c r="I74" s="278">
        <v>200</v>
      </c>
      <c r="J74" s="281">
        <v>199</v>
      </c>
      <c r="K74" s="275">
        <v>183</v>
      </c>
      <c r="L74" s="276">
        <v>176</v>
      </c>
      <c r="M74" s="306">
        <v>166</v>
      </c>
      <c r="N74" s="280">
        <v>151</v>
      </c>
      <c r="O74" s="278">
        <v>154</v>
      </c>
      <c r="P74" s="281">
        <v>130</v>
      </c>
      <c r="Q74" s="277">
        <v>119</v>
      </c>
      <c r="R74" s="278">
        <v>171</v>
      </c>
      <c r="S74" s="279">
        <v>213</v>
      </c>
      <c r="T74" s="305"/>
      <c r="U74" s="251"/>
      <c r="V74" s="252"/>
      <c r="W74" s="277">
        <v>162</v>
      </c>
      <c r="X74" s="278">
        <v>139</v>
      </c>
      <c r="Y74" s="279">
        <v>170</v>
      </c>
      <c r="Z74" s="280">
        <v>161</v>
      </c>
      <c r="AA74" s="278">
        <v>147</v>
      </c>
      <c r="AB74" s="281">
        <v>158</v>
      </c>
      <c r="AC74" s="277">
        <v>195</v>
      </c>
      <c r="AD74" s="278">
        <v>154</v>
      </c>
      <c r="AE74" s="279">
        <v>169</v>
      </c>
      <c r="AF74" s="280">
        <v>149</v>
      </c>
      <c r="AG74" s="278">
        <v>160</v>
      </c>
      <c r="AH74" s="281">
        <v>180</v>
      </c>
      <c r="AI74" s="277">
        <v>125</v>
      </c>
      <c r="AJ74" s="278">
        <v>155</v>
      </c>
      <c r="AK74" s="279">
        <v>159</v>
      </c>
      <c r="AL74" s="280">
        <v>174</v>
      </c>
      <c r="AM74" s="278">
        <v>135</v>
      </c>
      <c r="AN74" s="281">
        <v>141</v>
      </c>
      <c r="AO74" s="277">
        <v>125</v>
      </c>
      <c r="AP74" s="278">
        <v>165</v>
      </c>
      <c r="AQ74" s="279">
        <v>133</v>
      </c>
      <c r="AR74" s="280">
        <v>126</v>
      </c>
      <c r="AS74" s="278">
        <v>152</v>
      </c>
      <c r="AT74" s="281">
        <v>236</v>
      </c>
      <c r="AU74" s="274">
        <f t="shared" si="16"/>
        <v>6330</v>
      </c>
      <c r="AV74" s="214">
        <f t="shared" si="17"/>
        <v>39</v>
      </c>
      <c r="AW74" s="244">
        <f t="shared" si="18"/>
        <v>162.30769230769232</v>
      </c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6"/>
    </row>
    <row r="75" spans="1:65" ht="15.75" thickBot="1">
      <c r="A75" s="247" t="s">
        <v>100</v>
      </c>
      <c r="B75" s="248"/>
      <c r="C75" s="268"/>
      <c r="D75" s="250">
        <f t="shared" si="19"/>
        <v>0</v>
      </c>
      <c r="E75" s="277"/>
      <c r="F75" s="278"/>
      <c r="G75" s="279"/>
      <c r="H75" s="280"/>
      <c r="I75" s="278"/>
      <c r="J75" s="281"/>
      <c r="K75" s="544">
        <v>152</v>
      </c>
      <c r="L75" s="545">
        <v>156</v>
      </c>
      <c r="M75" s="546">
        <v>204</v>
      </c>
      <c r="N75" s="534">
        <v>195</v>
      </c>
      <c r="O75" s="527">
        <v>182</v>
      </c>
      <c r="P75" s="535">
        <v>188</v>
      </c>
      <c r="Q75" s="469">
        <v>149</v>
      </c>
      <c r="R75" s="470">
        <v>157</v>
      </c>
      <c r="S75" s="468">
        <v>183</v>
      </c>
      <c r="T75" s="305"/>
      <c r="U75" s="251"/>
      <c r="V75" s="252"/>
      <c r="W75" s="277"/>
      <c r="X75" s="278"/>
      <c r="Y75" s="279"/>
      <c r="Z75" s="280"/>
      <c r="AA75" s="278"/>
      <c r="AB75" s="281"/>
      <c r="AC75" s="526">
        <v>129</v>
      </c>
      <c r="AD75" s="527"/>
      <c r="AE75" s="528">
        <v>167</v>
      </c>
      <c r="AF75" s="280"/>
      <c r="AG75" s="278"/>
      <c r="AH75" s="281"/>
      <c r="AI75" s="277"/>
      <c r="AJ75" s="278"/>
      <c r="AK75" s="279"/>
      <c r="AL75" s="280"/>
      <c r="AM75" s="278"/>
      <c r="AN75" s="281"/>
      <c r="AO75" s="469">
        <v>151</v>
      </c>
      <c r="AP75" s="470">
        <v>137</v>
      </c>
      <c r="AQ75" s="468">
        <v>177</v>
      </c>
      <c r="AR75" s="534">
        <v>152</v>
      </c>
      <c r="AS75" s="527">
        <v>180</v>
      </c>
      <c r="AT75" s="535">
        <v>156</v>
      </c>
      <c r="AU75" s="266">
        <f t="shared" si="16"/>
        <v>2815</v>
      </c>
      <c r="AV75" s="267">
        <f t="shared" si="17"/>
        <v>17</v>
      </c>
      <c r="AW75" s="440">
        <f t="shared" si="18"/>
        <v>165.58823529411765</v>
      </c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6"/>
    </row>
    <row r="76" spans="1:65" ht="15.75" thickBot="1">
      <c r="A76" s="247" t="s">
        <v>100</v>
      </c>
      <c r="B76" s="248" t="s">
        <v>102</v>
      </c>
      <c r="C76" s="249"/>
      <c r="D76" s="250">
        <f t="shared" si="19"/>
        <v>0</v>
      </c>
      <c r="E76" s="277">
        <v>140</v>
      </c>
      <c r="F76" s="278">
        <v>142</v>
      </c>
      <c r="G76" s="279">
        <v>145</v>
      </c>
      <c r="H76" s="280">
        <v>144</v>
      </c>
      <c r="I76" s="278">
        <v>169</v>
      </c>
      <c r="J76" s="281">
        <v>148</v>
      </c>
      <c r="K76" s="275">
        <v>175</v>
      </c>
      <c r="L76" s="276">
        <v>158</v>
      </c>
      <c r="M76" s="306">
        <v>167</v>
      </c>
      <c r="N76" s="280">
        <v>127</v>
      </c>
      <c r="O76" s="278">
        <v>150</v>
      </c>
      <c r="P76" s="281">
        <v>161</v>
      </c>
      <c r="Q76" s="277">
        <v>174</v>
      </c>
      <c r="R76" s="278">
        <v>189</v>
      </c>
      <c r="S76" s="279">
        <v>117</v>
      </c>
      <c r="T76" s="305"/>
      <c r="U76" s="251"/>
      <c r="V76" s="252"/>
      <c r="W76" s="277">
        <v>104</v>
      </c>
      <c r="X76" s="278">
        <v>119</v>
      </c>
      <c r="Y76" s="279">
        <v>167</v>
      </c>
      <c r="Z76" s="280">
        <v>197</v>
      </c>
      <c r="AA76" s="278">
        <v>98</v>
      </c>
      <c r="AB76" s="281">
        <v>141</v>
      </c>
      <c r="AC76" s="277">
        <v>143</v>
      </c>
      <c r="AD76" s="278">
        <v>148</v>
      </c>
      <c r="AE76" s="279">
        <v>124</v>
      </c>
      <c r="AF76" s="280">
        <v>127</v>
      </c>
      <c r="AG76" s="278">
        <v>128</v>
      </c>
      <c r="AH76" s="281">
        <v>126</v>
      </c>
      <c r="AI76" s="277">
        <v>90</v>
      </c>
      <c r="AJ76" s="278">
        <v>129</v>
      </c>
      <c r="AK76" s="279">
        <v>165</v>
      </c>
      <c r="AL76" s="280">
        <v>122</v>
      </c>
      <c r="AM76" s="278">
        <v>190</v>
      </c>
      <c r="AN76" s="281">
        <v>184</v>
      </c>
      <c r="AO76" s="277">
        <v>213</v>
      </c>
      <c r="AP76" s="278">
        <v>132</v>
      </c>
      <c r="AQ76" s="279">
        <v>163</v>
      </c>
      <c r="AR76" s="280">
        <v>108</v>
      </c>
      <c r="AS76" s="278">
        <v>166</v>
      </c>
      <c r="AT76" s="281">
        <v>240</v>
      </c>
      <c r="AU76" s="274">
        <f t="shared" si="16"/>
        <v>5830</v>
      </c>
      <c r="AV76" s="214">
        <f t="shared" si="17"/>
        <v>39</v>
      </c>
      <c r="AW76" s="244">
        <f t="shared" si="18"/>
        <v>149.48717948717947</v>
      </c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6"/>
    </row>
    <row r="77" spans="1:65" ht="15.75" thickBot="1">
      <c r="A77" s="247" t="s">
        <v>100</v>
      </c>
      <c r="B77" s="308"/>
      <c r="C77" s="350"/>
      <c r="D77" s="250">
        <f t="shared" si="19"/>
        <v>0</v>
      </c>
      <c r="E77" s="313"/>
      <c r="F77" s="314"/>
      <c r="G77" s="315"/>
      <c r="H77" s="316"/>
      <c r="I77" s="314"/>
      <c r="J77" s="317"/>
      <c r="K77" s="547">
        <v>162</v>
      </c>
      <c r="L77" s="548">
        <v>139</v>
      </c>
      <c r="M77" s="549">
        <v>126</v>
      </c>
      <c r="N77" s="532">
        <v>111</v>
      </c>
      <c r="O77" s="530">
        <v>169</v>
      </c>
      <c r="P77" s="533">
        <v>119</v>
      </c>
      <c r="Q77" s="474">
        <v>164</v>
      </c>
      <c r="R77" s="475">
        <v>149</v>
      </c>
      <c r="S77" s="476">
        <v>138</v>
      </c>
      <c r="T77" s="305"/>
      <c r="U77" s="251"/>
      <c r="V77" s="252"/>
      <c r="W77" s="313"/>
      <c r="X77" s="314"/>
      <c r="Y77" s="315"/>
      <c r="Z77" s="316"/>
      <c r="AA77" s="314"/>
      <c r="AB77" s="317"/>
      <c r="AC77" s="529">
        <v>164</v>
      </c>
      <c r="AD77" s="530">
        <v>137</v>
      </c>
      <c r="AE77" s="531">
        <v>133</v>
      </c>
      <c r="AF77" s="316"/>
      <c r="AG77" s="314"/>
      <c r="AH77" s="317"/>
      <c r="AI77" s="313"/>
      <c r="AJ77" s="314"/>
      <c r="AK77" s="315"/>
      <c r="AL77" s="316"/>
      <c r="AM77" s="314"/>
      <c r="AN77" s="317"/>
      <c r="AO77" s="474">
        <v>172</v>
      </c>
      <c r="AP77" s="475">
        <v>167</v>
      </c>
      <c r="AQ77" s="315"/>
      <c r="AR77" s="532">
        <v>150</v>
      </c>
      <c r="AS77" s="530">
        <v>178</v>
      </c>
      <c r="AT77" s="533">
        <v>155</v>
      </c>
      <c r="AU77" s="266">
        <f>SUM(E77:AT77)</f>
        <v>2533</v>
      </c>
      <c r="AV77" s="267">
        <f>COUNT(E77:AT77)</f>
        <v>17</v>
      </c>
      <c r="AW77" s="440">
        <f>AU77/AV77</f>
        <v>149</v>
      </c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6"/>
    </row>
    <row r="78" spans="1:65" ht="15.75" thickBot="1">
      <c r="A78" s="247" t="s">
        <v>100</v>
      </c>
      <c r="B78" s="308" t="s">
        <v>139</v>
      </c>
      <c r="C78" s="350"/>
      <c r="D78" s="250">
        <f t="shared" si="19"/>
        <v>0</v>
      </c>
      <c r="E78" s="313"/>
      <c r="F78" s="314"/>
      <c r="G78" s="315"/>
      <c r="H78" s="316"/>
      <c r="I78" s="314"/>
      <c r="J78" s="317"/>
      <c r="K78" s="310"/>
      <c r="L78" s="311"/>
      <c r="M78" s="312"/>
      <c r="N78" s="316"/>
      <c r="O78" s="314"/>
      <c r="P78" s="317"/>
      <c r="Q78" s="313"/>
      <c r="R78" s="314"/>
      <c r="S78" s="315"/>
      <c r="T78" s="305"/>
      <c r="U78" s="251"/>
      <c r="V78" s="252"/>
      <c r="W78" s="313"/>
      <c r="X78" s="314"/>
      <c r="Y78" s="315"/>
      <c r="Z78" s="316"/>
      <c r="AA78" s="314"/>
      <c r="AB78" s="317"/>
      <c r="AC78" s="313"/>
      <c r="AD78" s="314"/>
      <c r="AE78" s="315"/>
      <c r="AF78" s="316"/>
      <c r="AG78" s="314"/>
      <c r="AH78" s="317"/>
      <c r="AI78" s="313"/>
      <c r="AJ78" s="314"/>
      <c r="AK78" s="315"/>
      <c r="AL78" s="316"/>
      <c r="AM78" s="314"/>
      <c r="AN78" s="317"/>
      <c r="AO78" s="313"/>
      <c r="AP78" s="314"/>
      <c r="AQ78" s="315"/>
      <c r="AR78" s="316"/>
      <c r="AS78" s="314"/>
      <c r="AT78" s="317"/>
      <c r="AU78" s="274">
        <f>SUM(E78:AT78)</f>
        <v>0</v>
      </c>
      <c r="AV78" s="214">
        <f>COUNT(E78:AT78)</f>
        <v>0</v>
      </c>
      <c r="AW78" s="244" t="e">
        <f>AU78/AV78</f>
        <v>#DIV/0!</v>
      </c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6"/>
    </row>
    <row r="79" spans="1:65" ht="15.75" thickBot="1">
      <c r="A79" s="247" t="s">
        <v>100</v>
      </c>
      <c r="B79" s="308"/>
      <c r="C79" s="350"/>
      <c r="D79" s="250">
        <f t="shared" si="19"/>
        <v>0</v>
      </c>
      <c r="E79" s="313"/>
      <c r="F79" s="314"/>
      <c r="G79" s="315"/>
      <c r="H79" s="316"/>
      <c r="I79" s="314"/>
      <c r="J79" s="317"/>
      <c r="K79" s="547">
        <v>121</v>
      </c>
      <c r="L79" s="548">
        <v>130</v>
      </c>
      <c r="M79" s="549">
        <v>117</v>
      </c>
      <c r="N79" s="532">
        <v>141</v>
      </c>
      <c r="O79" s="530">
        <v>132</v>
      </c>
      <c r="P79" s="533">
        <v>165</v>
      </c>
      <c r="Q79" s="474">
        <v>182</v>
      </c>
      <c r="R79" s="475">
        <v>157</v>
      </c>
      <c r="S79" s="476">
        <v>139</v>
      </c>
      <c r="T79" s="305"/>
      <c r="U79" s="251"/>
      <c r="V79" s="252"/>
      <c r="W79" s="313"/>
      <c r="X79" s="314"/>
      <c r="Y79" s="315"/>
      <c r="Z79" s="316"/>
      <c r="AA79" s="314"/>
      <c r="AB79" s="317"/>
      <c r="AC79" s="529">
        <v>168</v>
      </c>
      <c r="AD79" s="530">
        <v>155</v>
      </c>
      <c r="AE79" s="531">
        <v>144</v>
      </c>
      <c r="AF79" s="316"/>
      <c r="AG79" s="314"/>
      <c r="AH79" s="317"/>
      <c r="AI79" s="313"/>
      <c r="AJ79" s="314"/>
      <c r="AK79" s="315"/>
      <c r="AL79" s="316"/>
      <c r="AM79" s="314"/>
      <c r="AN79" s="317"/>
      <c r="AO79" s="474">
        <v>120</v>
      </c>
      <c r="AP79" s="475">
        <v>170</v>
      </c>
      <c r="AQ79" s="476">
        <v>183</v>
      </c>
      <c r="AR79" s="316"/>
      <c r="AS79" s="314"/>
      <c r="AT79" s="317"/>
      <c r="AU79" s="266">
        <f t="shared" si="16"/>
        <v>2224</v>
      </c>
      <c r="AV79" s="267">
        <f t="shared" si="17"/>
        <v>15</v>
      </c>
      <c r="AW79" s="440">
        <f t="shared" si="18"/>
        <v>148.26666666666668</v>
      </c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6"/>
    </row>
    <row r="80" spans="1:65" ht="15.75" thickBot="1">
      <c r="A80" s="247" t="s">
        <v>100</v>
      </c>
      <c r="B80" s="308" t="s">
        <v>73</v>
      </c>
      <c r="C80" s="434"/>
      <c r="D80" s="338">
        <f t="shared" si="19"/>
        <v>0</v>
      </c>
      <c r="E80" s="313">
        <v>181</v>
      </c>
      <c r="F80" s="314">
        <v>141</v>
      </c>
      <c r="G80" s="315"/>
      <c r="H80" s="316">
        <v>199</v>
      </c>
      <c r="I80" s="314">
        <v>157</v>
      </c>
      <c r="J80" s="317">
        <v>165</v>
      </c>
      <c r="K80" s="310"/>
      <c r="L80" s="311"/>
      <c r="M80" s="312"/>
      <c r="N80" s="316">
        <v>133</v>
      </c>
      <c r="O80" s="314">
        <v>143</v>
      </c>
      <c r="P80" s="317">
        <v>134</v>
      </c>
      <c r="Q80" s="313"/>
      <c r="R80" s="314"/>
      <c r="S80" s="315"/>
      <c r="T80" s="305"/>
      <c r="U80" s="251"/>
      <c r="V80" s="252"/>
      <c r="W80" s="313">
        <v>170</v>
      </c>
      <c r="X80" s="314">
        <v>132</v>
      </c>
      <c r="Y80" s="315">
        <v>178</v>
      </c>
      <c r="Z80" s="316"/>
      <c r="AA80" s="314">
        <v>140</v>
      </c>
      <c r="AB80" s="317">
        <v>130</v>
      </c>
      <c r="AC80" s="313"/>
      <c r="AD80" s="314">
        <v>182</v>
      </c>
      <c r="AE80" s="315">
        <v>204</v>
      </c>
      <c r="AF80" s="316">
        <v>139</v>
      </c>
      <c r="AG80" s="314">
        <v>151</v>
      </c>
      <c r="AH80" s="317">
        <v>224</v>
      </c>
      <c r="AI80" s="313"/>
      <c r="AJ80" s="314"/>
      <c r="AK80" s="315"/>
      <c r="AL80" s="316"/>
      <c r="AM80" s="314">
        <v>112</v>
      </c>
      <c r="AN80" s="317">
        <v>186</v>
      </c>
      <c r="AO80" s="313"/>
      <c r="AP80" s="314">
        <v>155</v>
      </c>
      <c r="AQ80" s="315">
        <v>183</v>
      </c>
      <c r="AR80" s="316">
        <v>190</v>
      </c>
      <c r="AS80" s="314">
        <v>168</v>
      </c>
      <c r="AT80" s="317"/>
      <c r="AU80" s="274">
        <f t="shared" si="16"/>
        <v>3897</v>
      </c>
      <c r="AV80" s="214">
        <f t="shared" si="17"/>
        <v>24</v>
      </c>
      <c r="AW80" s="244">
        <f t="shared" si="18"/>
        <v>162.375</v>
      </c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6"/>
    </row>
    <row r="81" spans="1:65" ht="15.75" thickBot="1">
      <c r="A81" s="247" t="s">
        <v>100</v>
      </c>
      <c r="B81" s="283"/>
      <c r="C81" s="309"/>
      <c r="D81" s="285">
        <v>0</v>
      </c>
      <c r="E81" s="290"/>
      <c r="F81" s="291"/>
      <c r="G81" s="292"/>
      <c r="H81" s="293"/>
      <c r="I81" s="291"/>
      <c r="J81" s="294"/>
      <c r="K81" s="288"/>
      <c r="L81" s="289"/>
      <c r="M81" s="327"/>
      <c r="N81" s="536">
        <v>127</v>
      </c>
      <c r="O81" s="291"/>
      <c r="P81" s="294"/>
      <c r="Q81" s="471">
        <v>176</v>
      </c>
      <c r="R81" s="472">
        <v>144</v>
      </c>
      <c r="S81" s="473">
        <v>157</v>
      </c>
      <c r="T81" s="328"/>
      <c r="U81" s="286"/>
      <c r="V81" s="287"/>
      <c r="W81" s="293"/>
      <c r="X81" s="291"/>
      <c r="Y81" s="292"/>
      <c r="Z81" s="293"/>
      <c r="AA81" s="290"/>
      <c r="AB81" s="294"/>
      <c r="AC81" s="290"/>
      <c r="AD81" s="537">
        <v>130</v>
      </c>
      <c r="AE81" s="578">
        <v>159</v>
      </c>
      <c r="AF81" s="293"/>
      <c r="AG81" s="291"/>
      <c r="AH81" s="294"/>
      <c r="AI81" s="290"/>
      <c r="AJ81" s="291"/>
      <c r="AK81" s="292"/>
      <c r="AL81" s="293"/>
      <c r="AM81" s="291"/>
      <c r="AN81" s="294"/>
      <c r="AO81" s="471">
        <v>150</v>
      </c>
      <c r="AP81" s="472">
        <v>157</v>
      </c>
      <c r="AQ81" s="473">
        <v>171</v>
      </c>
      <c r="AR81" s="536">
        <v>151</v>
      </c>
      <c r="AS81" s="537">
        <v>126</v>
      </c>
      <c r="AT81" s="538">
        <v>165</v>
      </c>
      <c r="AU81" s="266">
        <f t="shared" si="16"/>
        <v>1813</v>
      </c>
      <c r="AV81" s="267">
        <f t="shared" si="17"/>
        <v>12</v>
      </c>
      <c r="AW81" s="440">
        <f t="shared" si="18"/>
        <v>151.08333333333334</v>
      </c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6"/>
    </row>
    <row r="82" spans="1:65" ht="15.75" thickBot="1">
      <c r="A82" s="229" t="s">
        <v>24</v>
      </c>
      <c r="B82" s="230" t="s">
        <v>74</v>
      </c>
      <c r="C82" s="318"/>
      <c r="D82" s="232">
        <f>C82*AV82</f>
        <v>0</v>
      </c>
      <c r="E82" s="325"/>
      <c r="F82" s="323"/>
      <c r="G82" s="326"/>
      <c r="H82" s="322">
        <v>151</v>
      </c>
      <c r="I82" s="323">
        <v>135</v>
      </c>
      <c r="J82" s="324">
        <v>138</v>
      </c>
      <c r="K82" s="319"/>
      <c r="L82" s="320"/>
      <c r="M82" s="321"/>
      <c r="N82" s="322"/>
      <c r="O82" s="323"/>
      <c r="P82" s="324"/>
      <c r="Q82" s="325">
        <v>125</v>
      </c>
      <c r="R82" s="323">
        <v>159</v>
      </c>
      <c r="S82" s="326">
        <v>92</v>
      </c>
      <c r="T82" s="322">
        <v>129</v>
      </c>
      <c r="U82" s="323">
        <v>139</v>
      </c>
      <c r="V82" s="326">
        <v>113</v>
      </c>
      <c r="W82" s="302"/>
      <c r="X82" s="233"/>
      <c r="Y82" s="234"/>
      <c r="Z82" s="325"/>
      <c r="AA82" s="323"/>
      <c r="AB82" s="324"/>
      <c r="AC82" s="325"/>
      <c r="AD82" s="323"/>
      <c r="AE82" s="326"/>
      <c r="AF82" s="322"/>
      <c r="AG82" s="323"/>
      <c r="AH82" s="324"/>
      <c r="AI82" s="325"/>
      <c r="AJ82" s="323"/>
      <c r="AK82" s="326"/>
      <c r="AL82" s="322"/>
      <c r="AM82" s="323"/>
      <c r="AN82" s="324"/>
      <c r="AO82" s="325"/>
      <c r="AP82" s="323"/>
      <c r="AQ82" s="326"/>
      <c r="AR82" s="322"/>
      <c r="AS82" s="323"/>
      <c r="AT82" s="324"/>
      <c r="AU82" s="386">
        <f aca="true" t="shared" si="20" ref="AU82:AU121">SUM(E82:AT82)</f>
        <v>1181</v>
      </c>
      <c r="AV82" s="211">
        <f aca="true" t="shared" si="21" ref="AV82:AV121">COUNT(E82:AT82)</f>
        <v>9</v>
      </c>
      <c r="AW82" s="366">
        <f>AU82/AV82</f>
        <v>131.22222222222223</v>
      </c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6"/>
    </row>
    <row r="83" spans="1:65" ht="15.75" thickBot="1">
      <c r="A83" s="247" t="s">
        <v>24</v>
      </c>
      <c r="B83" s="298"/>
      <c r="C83" s="384"/>
      <c r="D83" s="336"/>
      <c r="E83" s="299"/>
      <c r="F83" s="300"/>
      <c r="G83" s="301"/>
      <c r="H83" s="303"/>
      <c r="I83" s="300"/>
      <c r="J83" s="304"/>
      <c r="K83" s="332"/>
      <c r="L83" s="333"/>
      <c r="M83" s="334"/>
      <c r="N83" s="303"/>
      <c r="O83" s="300"/>
      <c r="P83" s="304"/>
      <c r="Q83" s="299"/>
      <c r="R83" s="300"/>
      <c r="S83" s="301"/>
      <c r="T83" s="303"/>
      <c r="U83" s="300"/>
      <c r="V83" s="301"/>
      <c r="W83" s="305"/>
      <c r="X83" s="251"/>
      <c r="Y83" s="252"/>
      <c r="Z83" s="299"/>
      <c r="AA83" s="300"/>
      <c r="AB83" s="304"/>
      <c r="AC83" s="299"/>
      <c r="AD83" s="300"/>
      <c r="AE83" s="301"/>
      <c r="AF83" s="303"/>
      <c r="AG83" s="300"/>
      <c r="AH83" s="304"/>
      <c r="AI83" s="299"/>
      <c r="AJ83" s="300"/>
      <c r="AK83" s="301"/>
      <c r="AL83" s="303"/>
      <c r="AM83" s="300"/>
      <c r="AN83" s="304"/>
      <c r="AO83" s="299"/>
      <c r="AP83" s="300"/>
      <c r="AQ83" s="301"/>
      <c r="AR83" s="303"/>
      <c r="AS83" s="300"/>
      <c r="AT83" s="304"/>
      <c r="AU83" s="266">
        <f t="shared" si="20"/>
        <v>0</v>
      </c>
      <c r="AV83" s="267">
        <f t="shared" si="21"/>
        <v>0</v>
      </c>
      <c r="AW83" s="455" t="e">
        <f>AU83/AV83</f>
        <v>#DIV/0!</v>
      </c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6"/>
    </row>
    <row r="84" spans="1:65" ht="15.75" thickBot="1">
      <c r="A84" s="247" t="s">
        <v>24</v>
      </c>
      <c r="B84" s="298" t="s">
        <v>120</v>
      </c>
      <c r="C84" s="384"/>
      <c r="D84" s="336">
        <v>0</v>
      </c>
      <c r="E84" s="299"/>
      <c r="F84" s="300"/>
      <c r="G84" s="301"/>
      <c r="H84" s="303"/>
      <c r="I84" s="300"/>
      <c r="J84" s="304"/>
      <c r="K84" s="332"/>
      <c r="L84" s="333"/>
      <c r="M84" s="334"/>
      <c r="N84" s="303"/>
      <c r="O84" s="300"/>
      <c r="P84" s="304"/>
      <c r="Q84" s="299"/>
      <c r="R84" s="300"/>
      <c r="S84" s="301"/>
      <c r="T84" s="303"/>
      <c r="U84" s="300"/>
      <c r="V84" s="301"/>
      <c r="W84" s="305"/>
      <c r="X84" s="251"/>
      <c r="Y84" s="252"/>
      <c r="Z84" s="299"/>
      <c r="AA84" s="300"/>
      <c r="AB84" s="304"/>
      <c r="AC84" s="299">
        <v>87</v>
      </c>
      <c r="AD84" s="300"/>
      <c r="AE84" s="301">
        <v>132</v>
      </c>
      <c r="AF84" s="303"/>
      <c r="AG84" s="300"/>
      <c r="AH84" s="304"/>
      <c r="AI84" s="299"/>
      <c r="AJ84" s="300"/>
      <c r="AK84" s="301"/>
      <c r="AL84" s="303"/>
      <c r="AM84" s="300"/>
      <c r="AN84" s="304"/>
      <c r="AO84" s="299"/>
      <c r="AP84" s="300"/>
      <c r="AQ84" s="301"/>
      <c r="AR84" s="303"/>
      <c r="AS84" s="300"/>
      <c r="AT84" s="304"/>
      <c r="AU84" s="274">
        <f t="shared" si="20"/>
        <v>219</v>
      </c>
      <c r="AV84" s="214">
        <f t="shared" si="21"/>
        <v>2</v>
      </c>
      <c r="AW84" s="366">
        <f>AU84/AV84</f>
        <v>109.5</v>
      </c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6"/>
    </row>
    <row r="85" spans="1:65" ht="15.75" thickBot="1">
      <c r="A85" s="247" t="s">
        <v>24</v>
      </c>
      <c r="B85" s="248" t="s">
        <v>25</v>
      </c>
      <c r="C85" s="268"/>
      <c r="D85" s="250">
        <f>C85*AV85</f>
        <v>0</v>
      </c>
      <c r="E85" s="277">
        <v>152</v>
      </c>
      <c r="F85" s="278">
        <v>132</v>
      </c>
      <c r="G85" s="279">
        <v>156</v>
      </c>
      <c r="H85" s="280">
        <v>129</v>
      </c>
      <c r="I85" s="278">
        <v>162</v>
      </c>
      <c r="J85" s="281">
        <v>160</v>
      </c>
      <c r="K85" s="275">
        <v>159</v>
      </c>
      <c r="L85" s="276">
        <v>143</v>
      </c>
      <c r="M85" s="306">
        <v>127</v>
      </c>
      <c r="N85" s="280">
        <v>150</v>
      </c>
      <c r="O85" s="278">
        <v>152</v>
      </c>
      <c r="P85" s="281">
        <v>158</v>
      </c>
      <c r="Q85" s="277">
        <v>159</v>
      </c>
      <c r="R85" s="278">
        <v>166</v>
      </c>
      <c r="S85" s="279">
        <v>122</v>
      </c>
      <c r="T85" s="280">
        <v>156</v>
      </c>
      <c r="U85" s="278">
        <v>132</v>
      </c>
      <c r="V85" s="279">
        <v>196</v>
      </c>
      <c r="W85" s="305"/>
      <c r="X85" s="251"/>
      <c r="Y85" s="252"/>
      <c r="Z85" s="277">
        <v>158</v>
      </c>
      <c r="AA85" s="278">
        <v>155</v>
      </c>
      <c r="AB85" s="281">
        <v>143</v>
      </c>
      <c r="AC85" s="277">
        <v>118</v>
      </c>
      <c r="AD85" s="278">
        <v>164</v>
      </c>
      <c r="AE85" s="279">
        <v>115</v>
      </c>
      <c r="AF85" s="280">
        <v>158</v>
      </c>
      <c r="AG85" s="278">
        <v>162</v>
      </c>
      <c r="AH85" s="281">
        <v>135</v>
      </c>
      <c r="AI85" s="277">
        <v>158</v>
      </c>
      <c r="AJ85" s="278">
        <v>172</v>
      </c>
      <c r="AK85" s="279">
        <v>145</v>
      </c>
      <c r="AL85" s="280">
        <v>169</v>
      </c>
      <c r="AM85" s="278">
        <v>222</v>
      </c>
      <c r="AN85" s="281">
        <v>165</v>
      </c>
      <c r="AO85" s="277">
        <v>137</v>
      </c>
      <c r="AP85" s="278">
        <v>187</v>
      </c>
      <c r="AQ85" s="279">
        <v>127</v>
      </c>
      <c r="AR85" s="280">
        <v>138</v>
      </c>
      <c r="AS85" s="278">
        <v>185</v>
      </c>
      <c r="AT85" s="281">
        <v>163</v>
      </c>
      <c r="AU85" s="274">
        <f t="shared" si="20"/>
        <v>5987</v>
      </c>
      <c r="AV85" s="214">
        <f t="shared" si="21"/>
        <v>39</v>
      </c>
      <c r="AW85" s="244">
        <f>AU85/AV85</f>
        <v>153.51282051282053</v>
      </c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6"/>
    </row>
    <row r="86" spans="1:65" ht="15.75" thickBot="1">
      <c r="A86" s="247" t="s">
        <v>24</v>
      </c>
      <c r="B86" s="248"/>
      <c r="C86" s="268"/>
      <c r="D86" s="250"/>
      <c r="E86" s="277"/>
      <c r="F86" s="278"/>
      <c r="G86" s="279"/>
      <c r="H86" s="534">
        <v>179</v>
      </c>
      <c r="I86" s="527">
        <v>134</v>
      </c>
      <c r="J86" s="535">
        <v>141</v>
      </c>
      <c r="K86" s="275"/>
      <c r="L86" s="276"/>
      <c r="M86" s="306"/>
      <c r="N86" s="280"/>
      <c r="O86" s="278"/>
      <c r="P86" s="281"/>
      <c r="Q86" s="277"/>
      <c r="R86" s="278"/>
      <c r="S86" s="279"/>
      <c r="T86" s="280"/>
      <c r="U86" s="278"/>
      <c r="V86" s="279"/>
      <c r="W86" s="305"/>
      <c r="X86" s="251"/>
      <c r="Y86" s="252"/>
      <c r="Z86" s="526">
        <v>118</v>
      </c>
      <c r="AA86" s="527">
        <v>177</v>
      </c>
      <c r="AB86" s="535">
        <v>169</v>
      </c>
      <c r="AC86" s="277"/>
      <c r="AD86" s="278"/>
      <c r="AE86" s="279"/>
      <c r="AF86" s="480">
        <v>179</v>
      </c>
      <c r="AG86" s="470">
        <v>157</v>
      </c>
      <c r="AH86" s="481">
        <v>173</v>
      </c>
      <c r="AI86" s="526">
        <v>157</v>
      </c>
      <c r="AJ86" s="527">
        <v>171</v>
      </c>
      <c r="AK86" s="528">
        <v>121</v>
      </c>
      <c r="AL86" s="534">
        <v>149</v>
      </c>
      <c r="AM86" s="527">
        <v>178</v>
      </c>
      <c r="AN86" s="535">
        <v>140</v>
      </c>
      <c r="AO86" s="277"/>
      <c r="AP86" s="278"/>
      <c r="AQ86" s="279"/>
      <c r="AR86" s="280"/>
      <c r="AS86" s="278"/>
      <c r="AT86" s="281"/>
      <c r="AU86" s="266">
        <f t="shared" si="20"/>
        <v>2343</v>
      </c>
      <c r="AV86" s="267">
        <f t="shared" si="21"/>
        <v>15</v>
      </c>
      <c r="AW86" s="440">
        <f>AU86/AV86</f>
        <v>156.2</v>
      </c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6"/>
    </row>
    <row r="87" spans="1:65" ht="15.75" thickBot="1">
      <c r="A87" s="247" t="s">
        <v>24</v>
      </c>
      <c r="B87" s="248" t="s">
        <v>132</v>
      </c>
      <c r="C87" s="249">
        <v>8</v>
      </c>
      <c r="D87" s="250">
        <f>C87*AV87</f>
        <v>264</v>
      </c>
      <c r="E87" s="277"/>
      <c r="F87" s="278"/>
      <c r="G87" s="279"/>
      <c r="H87" s="280">
        <v>147</v>
      </c>
      <c r="I87" s="278">
        <v>117</v>
      </c>
      <c r="J87" s="281">
        <v>132</v>
      </c>
      <c r="K87" s="275">
        <v>122</v>
      </c>
      <c r="L87" s="276">
        <v>157</v>
      </c>
      <c r="M87" s="306">
        <v>159</v>
      </c>
      <c r="N87" s="280">
        <v>136</v>
      </c>
      <c r="O87" s="278">
        <v>139</v>
      </c>
      <c r="P87" s="281">
        <v>147</v>
      </c>
      <c r="Q87" s="277">
        <v>160</v>
      </c>
      <c r="R87" s="278">
        <v>153</v>
      </c>
      <c r="S87" s="279">
        <v>106</v>
      </c>
      <c r="T87" s="280">
        <v>155</v>
      </c>
      <c r="U87" s="278">
        <v>133</v>
      </c>
      <c r="V87" s="279">
        <v>164</v>
      </c>
      <c r="W87" s="305"/>
      <c r="X87" s="251"/>
      <c r="Y87" s="252"/>
      <c r="Z87" s="277">
        <v>148</v>
      </c>
      <c r="AA87" s="278">
        <v>150</v>
      </c>
      <c r="AB87" s="281">
        <v>104</v>
      </c>
      <c r="AC87" s="277">
        <v>123</v>
      </c>
      <c r="AD87" s="278">
        <v>175</v>
      </c>
      <c r="AE87" s="279">
        <v>165</v>
      </c>
      <c r="AF87" s="280"/>
      <c r="AG87" s="278"/>
      <c r="AH87" s="281"/>
      <c r="AI87" s="277">
        <v>139</v>
      </c>
      <c r="AJ87" s="278">
        <v>159</v>
      </c>
      <c r="AK87" s="279">
        <v>137</v>
      </c>
      <c r="AL87" s="280">
        <v>168</v>
      </c>
      <c r="AM87" s="278">
        <v>115</v>
      </c>
      <c r="AN87" s="281">
        <v>138</v>
      </c>
      <c r="AO87" s="277">
        <v>117</v>
      </c>
      <c r="AP87" s="278">
        <v>155</v>
      </c>
      <c r="AQ87" s="279">
        <v>116</v>
      </c>
      <c r="AR87" s="280">
        <v>145</v>
      </c>
      <c r="AS87" s="278">
        <v>151</v>
      </c>
      <c r="AT87" s="281">
        <v>176</v>
      </c>
      <c r="AU87" s="274">
        <f t="shared" si="20"/>
        <v>4708</v>
      </c>
      <c r="AV87" s="214">
        <f t="shared" si="21"/>
        <v>33</v>
      </c>
      <c r="AW87" s="244">
        <f>(AU87/AV87)-8</f>
        <v>134.66666666666666</v>
      </c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6"/>
    </row>
    <row r="88" spans="1:65" ht="15.75" thickBot="1">
      <c r="A88" s="247" t="s">
        <v>24</v>
      </c>
      <c r="B88" s="248"/>
      <c r="C88" s="249">
        <v>8</v>
      </c>
      <c r="D88" s="250">
        <f>C88*AV88</f>
        <v>96</v>
      </c>
      <c r="E88" s="469">
        <v>150</v>
      </c>
      <c r="F88" s="470">
        <v>144</v>
      </c>
      <c r="G88" s="468">
        <v>185</v>
      </c>
      <c r="H88" s="534">
        <v>134</v>
      </c>
      <c r="I88" s="527">
        <v>142</v>
      </c>
      <c r="J88" s="535">
        <v>155</v>
      </c>
      <c r="K88" s="275"/>
      <c r="L88" s="276"/>
      <c r="M88" s="306"/>
      <c r="N88" s="280"/>
      <c r="O88" s="278"/>
      <c r="P88" s="281"/>
      <c r="Q88" s="277"/>
      <c r="R88" s="278"/>
      <c r="S88" s="279"/>
      <c r="T88" s="280"/>
      <c r="U88" s="278"/>
      <c r="V88" s="279"/>
      <c r="W88" s="305"/>
      <c r="X88" s="251"/>
      <c r="Y88" s="252"/>
      <c r="Z88" s="277"/>
      <c r="AA88" s="278"/>
      <c r="AB88" s="281"/>
      <c r="AC88" s="277"/>
      <c r="AD88" s="278"/>
      <c r="AE88" s="279"/>
      <c r="AF88" s="480">
        <v>152</v>
      </c>
      <c r="AG88" s="470">
        <v>175</v>
      </c>
      <c r="AH88" s="481">
        <v>141</v>
      </c>
      <c r="AI88" s="526">
        <v>165</v>
      </c>
      <c r="AJ88" s="527">
        <v>129</v>
      </c>
      <c r="AK88" s="528">
        <v>166</v>
      </c>
      <c r="AL88" s="280"/>
      <c r="AM88" s="278"/>
      <c r="AN88" s="281"/>
      <c r="AO88" s="277"/>
      <c r="AP88" s="278"/>
      <c r="AQ88" s="279"/>
      <c r="AR88" s="280"/>
      <c r="AS88" s="278"/>
      <c r="AT88" s="281"/>
      <c r="AU88" s="266">
        <f t="shared" si="20"/>
        <v>1838</v>
      </c>
      <c r="AV88" s="267">
        <f t="shared" si="21"/>
        <v>12</v>
      </c>
      <c r="AW88" s="440">
        <f>(AU88/AV88)-8</f>
        <v>145.16666666666666</v>
      </c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6"/>
    </row>
    <row r="89" spans="1:65" ht="15.75" thickBot="1">
      <c r="A89" s="247" t="s">
        <v>24</v>
      </c>
      <c r="B89" s="553" t="s">
        <v>145</v>
      </c>
      <c r="C89" s="249">
        <v>8</v>
      </c>
      <c r="D89" s="250">
        <f>C89*AV89</f>
        <v>0</v>
      </c>
      <c r="E89" s="469"/>
      <c r="F89" s="470"/>
      <c r="G89" s="468"/>
      <c r="H89" s="534"/>
      <c r="I89" s="527"/>
      <c r="J89" s="535"/>
      <c r="K89" s="275"/>
      <c r="L89" s="276"/>
      <c r="M89" s="306"/>
      <c r="N89" s="280"/>
      <c r="O89" s="278"/>
      <c r="P89" s="281"/>
      <c r="Q89" s="277"/>
      <c r="R89" s="278"/>
      <c r="S89" s="279"/>
      <c r="T89" s="280"/>
      <c r="U89" s="278"/>
      <c r="V89" s="279"/>
      <c r="W89" s="305"/>
      <c r="X89" s="251"/>
      <c r="Y89" s="252"/>
      <c r="Z89" s="277"/>
      <c r="AA89" s="278"/>
      <c r="AB89" s="281"/>
      <c r="AC89" s="277"/>
      <c r="AD89" s="278"/>
      <c r="AE89" s="279"/>
      <c r="AF89" s="480"/>
      <c r="AG89" s="470"/>
      <c r="AH89" s="481"/>
      <c r="AI89" s="277"/>
      <c r="AJ89" s="278"/>
      <c r="AK89" s="279"/>
      <c r="AL89" s="280"/>
      <c r="AM89" s="278"/>
      <c r="AN89" s="281"/>
      <c r="AO89" s="277"/>
      <c r="AP89" s="278"/>
      <c r="AQ89" s="279"/>
      <c r="AR89" s="280"/>
      <c r="AS89" s="278"/>
      <c r="AT89" s="281"/>
      <c r="AU89" s="554">
        <f>SUM(E89:AT89)</f>
        <v>0</v>
      </c>
      <c r="AV89" s="555">
        <f>COUNT(E89:AT89)</f>
        <v>0</v>
      </c>
      <c r="AW89" s="556" t="e">
        <f>(AU89/AV89)-8</f>
        <v>#DIV/0!</v>
      </c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6"/>
    </row>
    <row r="90" spans="1:65" ht="15.75" thickBot="1">
      <c r="A90" s="247" t="s">
        <v>24</v>
      </c>
      <c r="B90" s="248"/>
      <c r="C90" s="249">
        <v>8</v>
      </c>
      <c r="D90" s="250">
        <f>C90*AV90</f>
        <v>64</v>
      </c>
      <c r="E90" s="469"/>
      <c r="F90" s="470"/>
      <c r="G90" s="468"/>
      <c r="H90" s="534"/>
      <c r="I90" s="527"/>
      <c r="J90" s="535"/>
      <c r="K90" s="275"/>
      <c r="L90" s="276"/>
      <c r="M90" s="306"/>
      <c r="N90" s="280"/>
      <c r="O90" s="278"/>
      <c r="P90" s="281"/>
      <c r="Q90" s="277"/>
      <c r="R90" s="278"/>
      <c r="S90" s="279"/>
      <c r="T90" s="280"/>
      <c r="U90" s="278"/>
      <c r="V90" s="279"/>
      <c r="W90" s="305"/>
      <c r="X90" s="251"/>
      <c r="Y90" s="252"/>
      <c r="Z90" s="526">
        <v>206</v>
      </c>
      <c r="AA90" s="527">
        <v>153</v>
      </c>
      <c r="AB90" s="535">
        <v>156</v>
      </c>
      <c r="AC90" s="277"/>
      <c r="AD90" s="278"/>
      <c r="AE90" s="279"/>
      <c r="AF90" s="480"/>
      <c r="AG90" s="470"/>
      <c r="AH90" s="481"/>
      <c r="AI90" s="526">
        <v>157</v>
      </c>
      <c r="AJ90" s="527">
        <v>149</v>
      </c>
      <c r="AK90" s="279"/>
      <c r="AL90" s="534">
        <v>179</v>
      </c>
      <c r="AM90" s="527">
        <v>145</v>
      </c>
      <c r="AN90" s="535">
        <v>156</v>
      </c>
      <c r="AO90" s="277"/>
      <c r="AP90" s="278"/>
      <c r="AQ90" s="279"/>
      <c r="AR90" s="280"/>
      <c r="AS90" s="278"/>
      <c r="AT90" s="281"/>
      <c r="AU90" s="266">
        <f>SUM(E90:AT90)</f>
        <v>1301</v>
      </c>
      <c r="AV90" s="267">
        <f>COUNT(E90:AT90)</f>
        <v>8</v>
      </c>
      <c r="AW90" s="440">
        <f>(AU90/AV90)-8</f>
        <v>154.625</v>
      </c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6"/>
    </row>
    <row r="91" spans="1:65" ht="15.75" thickBot="1">
      <c r="A91" s="247" t="s">
        <v>24</v>
      </c>
      <c r="B91" s="248" t="s">
        <v>26</v>
      </c>
      <c r="C91" s="268"/>
      <c r="D91" s="250">
        <f>C91*AV91</f>
        <v>0</v>
      </c>
      <c r="E91" s="277">
        <v>166</v>
      </c>
      <c r="F91" s="278">
        <v>175</v>
      </c>
      <c r="G91" s="279">
        <v>145</v>
      </c>
      <c r="H91" s="280">
        <v>149</v>
      </c>
      <c r="I91" s="278">
        <v>157</v>
      </c>
      <c r="J91" s="281">
        <v>148</v>
      </c>
      <c r="K91" s="277">
        <v>171</v>
      </c>
      <c r="L91" s="278">
        <v>191</v>
      </c>
      <c r="M91" s="279">
        <v>170</v>
      </c>
      <c r="N91" s="280">
        <v>175</v>
      </c>
      <c r="O91" s="278">
        <v>126</v>
      </c>
      <c r="P91" s="281">
        <v>156</v>
      </c>
      <c r="Q91" s="277">
        <v>137</v>
      </c>
      <c r="R91" s="278">
        <v>130</v>
      </c>
      <c r="S91" s="279">
        <v>163</v>
      </c>
      <c r="T91" s="280">
        <v>243</v>
      </c>
      <c r="U91" s="278">
        <v>156</v>
      </c>
      <c r="V91" s="279">
        <v>171</v>
      </c>
      <c r="W91" s="305"/>
      <c r="X91" s="251"/>
      <c r="Y91" s="252"/>
      <c r="Z91" s="277">
        <v>150</v>
      </c>
      <c r="AA91" s="278">
        <v>188</v>
      </c>
      <c r="AB91" s="281">
        <v>115</v>
      </c>
      <c r="AC91" s="277">
        <v>127</v>
      </c>
      <c r="AD91" s="278">
        <v>168</v>
      </c>
      <c r="AE91" s="279">
        <v>151</v>
      </c>
      <c r="AF91" s="280">
        <v>130</v>
      </c>
      <c r="AG91" s="278">
        <v>140</v>
      </c>
      <c r="AH91" s="281">
        <v>144</v>
      </c>
      <c r="AI91" s="277"/>
      <c r="AJ91" s="278"/>
      <c r="AK91" s="279"/>
      <c r="AL91" s="280">
        <v>133</v>
      </c>
      <c r="AM91" s="278">
        <v>118</v>
      </c>
      <c r="AN91" s="281">
        <v>160</v>
      </c>
      <c r="AO91" s="277">
        <v>166</v>
      </c>
      <c r="AP91" s="278">
        <v>154</v>
      </c>
      <c r="AQ91" s="279">
        <v>168</v>
      </c>
      <c r="AR91" s="280">
        <v>139</v>
      </c>
      <c r="AS91" s="278">
        <v>152</v>
      </c>
      <c r="AT91" s="281">
        <v>151</v>
      </c>
      <c r="AU91" s="274">
        <f t="shared" si="20"/>
        <v>5583</v>
      </c>
      <c r="AV91" s="214">
        <f t="shared" si="21"/>
        <v>36</v>
      </c>
      <c r="AW91" s="244">
        <f aca="true" t="shared" si="22" ref="AW91:AW96">AU91/AV91</f>
        <v>155.08333333333334</v>
      </c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6"/>
    </row>
    <row r="92" spans="1:65" ht="15.75" thickBot="1">
      <c r="A92" s="247" t="s">
        <v>24</v>
      </c>
      <c r="B92" s="248"/>
      <c r="C92" s="268"/>
      <c r="D92" s="250"/>
      <c r="E92" s="469">
        <v>143</v>
      </c>
      <c r="F92" s="470">
        <v>177</v>
      </c>
      <c r="G92" s="468">
        <v>167</v>
      </c>
      <c r="H92" s="534">
        <v>158</v>
      </c>
      <c r="I92" s="527">
        <v>177</v>
      </c>
      <c r="J92" s="535">
        <v>152</v>
      </c>
      <c r="K92" s="277"/>
      <c r="L92" s="278"/>
      <c r="M92" s="279"/>
      <c r="N92" s="280"/>
      <c r="O92" s="278"/>
      <c r="P92" s="281"/>
      <c r="Q92" s="277"/>
      <c r="R92" s="278"/>
      <c r="S92" s="279"/>
      <c r="T92" s="280"/>
      <c r="U92" s="278"/>
      <c r="V92" s="279"/>
      <c r="W92" s="305"/>
      <c r="X92" s="251"/>
      <c r="Y92" s="252"/>
      <c r="Z92" s="526">
        <v>151</v>
      </c>
      <c r="AA92" s="527">
        <v>175</v>
      </c>
      <c r="AB92" s="535">
        <v>202</v>
      </c>
      <c r="AC92" s="277"/>
      <c r="AD92" s="278"/>
      <c r="AE92" s="279"/>
      <c r="AF92" s="480">
        <v>153</v>
      </c>
      <c r="AG92" s="470">
        <v>174</v>
      </c>
      <c r="AH92" s="481">
        <v>161</v>
      </c>
      <c r="AI92" s="526">
        <v>135</v>
      </c>
      <c r="AJ92" s="527"/>
      <c r="AK92" s="528">
        <v>162</v>
      </c>
      <c r="AL92" s="534">
        <v>140</v>
      </c>
      <c r="AM92" s="527">
        <v>164</v>
      </c>
      <c r="AN92" s="535">
        <v>193</v>
      </c>
      <c r="AO92" s="277"/>
      <c r="AP92" s="278"/>
      <c r="AQ92" s="279"/>
      <c r="AR92" s="280"/>
      <c r="AS92" s="278"/>
      <c r="AT92" s="281"/>
      <c r="AU92" s="266">
        <f t="shared" si="20"/>
        <v>2784</v>
      </c>
      <c r="AV92" s="267">
        <f t="shared" si="21"/>
        <v>17</v>
      </c>
      <c r="AW92" s="440">
        <f t="shared" si="22"/>
        <v>163.76470588235293</v>
      </c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6"/>
    </row>
    <row r="93" spans="1:65" ht="15.75" thickBot="1">
      <c r="A93" s="247" t="s">
        <v>24</v>
      </c>
      <c r="B93" s="248" t="s">
        <v>75</v>
      </c>
      <c r="C93" s="249"/>
      <c r="D93" s="250">
        <f>C93*AV93</f>
        <v>0</v>
      </c>
      <c r="E93" s="277">
        <v>83</v>
      </c>
      <c r="F93" s="278">
        <v>112</v>
      </c>
      <c r="G93" s="279">
        <v>81</v>
      </c>
      <c r="H93" s="280"/>
      <c r="I93" s="278"/>
      <c r="J93" s="281"/>
      <c r="K93" s="277"/>
      <c r="L93" s="278"/>
      <c r="M93" s="279"/>
      <c r="N93" s="280"/>
      <c r="O93" s="278"/>
      <c r="P93" s="281"/>
      <c r="Q93" s="277"/>
      <c r="R93" s="278"/>
      <c r="S93" s="279"/>
      <c r="T93" s="280"/>
      <c r="U93" s="278"/>
      <c r="V93" s="279"/>
      <c r="W93" s="305"/>
      <c r="X93" s="251"/>
      <c r="Y93" s="252"/>
      <c r="Z93" s="277"/>
      <c r="AA93" s="278"/>
      <c r="AB93" s="281"/>
      <c r="AC93" s="277"/>
      <c r="AD93" s="278">
        <v>93</v>
      </c>
      <c r="AE93" s="279"/>
      <c r="AF93" s="280">
        <v>71</v>
      </c>
      <c r="AG93" s="278">
        <v>118</v>
      </c>
      <c r="AH93" s="281">
        <v>118</v>
      </c>
      <c r="AI93" s="277">
        <v>106</v>
      </c>
      <c r="AJ93" s="278">
        <v>121</v>
      </c>
      <c r="AK93" s="279">
        <v>57</v>
      </c>
      <c r="AL93" s="280"/>
      <c r="AM93" s="278"/>
      <c r="AN93" s="281"/>
      <c r="AO93" s="277"/>
      <c r="AP93" s="278"/>
      <c r="AQ93" s="279"/>
      <c r="AR93" s="280"/>
      <c r="AS93" s="278"/>
      <c r="AT93" s="281"/>
      <c r="AU93" s="274">
        <f t="shared" si="20"/>
        <v>960</v>
      </c>
      <c r="AV93" s="214">
        <f t="shared" si="21"/>
        <v>10</v>
      </c>
      <c r="AW93" s="244">
        <f t="shared" si="22"/>
        <v>96</v>
      </c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6"/>
    </row>
    <row r="94" spans="1:65" ht="15.75" thickBot="1">
      <c r="A94" s="247" t="s">
        <v>24</v>
      </c>
      <c r="B94" s="308"/>
      <c r="C94" s="350"/>
      <c r="D94" s="338"/>
      <c r="E94" s="474">
        <v>97</v>
      </c>
      <c r="F94" s="475">
        <v>106</v>
      </c>
      <c r="G94" s="476">
        <v>72</v>
      </c>
      <c r="H94" s="532">
        <v>82</v>
      </c>
      <c r="I94" s="530">
        <v>117</v>
      </c>
      <c r="J94" s="533">
        <v>109</v>
      </c>
      <c r="K94" s="313"/>
      <c r="L94" s="314"/>
      <c r="M94" s="315"/>
      <c r="N94" s="316"/>
      <c r="O94" s="314"/>
      <c r="P94" s="317"/>
      <c r="Q94" s="313"/>
      <c r="R94" s="314"/>
      <c r="S94" s="315"/>
      <c r="T94" s="316"/>
      <c r="U94" s="314"/>
      <c r="V94" s="315"/>
      <c r="W94" s="305"/>
      <c r="X94" s="251"/>
      <c r="Y94" s="252"/>
      <c r="Z94" s="313"/>
      <c r="AA94" s="314"/>
      <c r="AB94" s="317"/>
      <c r="AC94" s="313"/>
      <c r="AD94" s="314"/>
      <c r="AE94" s="315"/>
      <c r="AF94" s="482">
        <v>121</v>
      </c>
      <c r="AG94" s="475">
        <v>92</v>
      </c>
      <c r="AH94" s="483">
        <v>79</v>
      </c>
      <c r="AI94" s="313"/>
      <c r="AJ94" s="314"/>
      <c r="AK94" s="315"/>
      <c r="AL94" s="316"/>
      <c r="AM94" s="314"/>
      <c r="AN94" s="317"/>
      <c r="AO94" s="313"/>
      <c r="AP94" s="314"/>
      <c r="AQ94" s="315"/>
      <c r="AR94" s="316"/>
      <c r="AS94" s="314"/>
      <c r="AT94" s="317"/>
      <c r="AU94" s="266">
        <f>SUM(E94:AT94)</f>
        <v>875</v>
      </c>
      <c r="AV94" s="267">
        <f>COUNT(E94:AT94)</f>
        <v>9</v>
      </c>
      <c r="AW94" s="440">
        <f t="shared" si="22"/>
        <v>97.22222222222223</v>
      </c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6"/>
    </row>
    <row r="95" spans="1:65" ht="15.75" thickBot="1">
      <c r="A95" s="247" t="s">
        <v>24</v>
      </c>
      <c r="B95" s="579" t="s">
        <v>146</v>
      </c>
      <c r="C95" s="350"/>
      <c r="D95" s="338">
        <v>0</v>
      </c>
      <c r="E95" s="474"/>
      <c r="F95" s="475"/>
      <c r="G95" s="476"/>
      <c r="H95" s="532"/>
      <c r="I95" s="530"/>
      <c r="J95" s="533"/>
      <c r="K95" s="313"/>
      <c r="L95" s="314"/>
      <c r="M95" s="315"/>
      <c r="N95" s="316"/>
      <c r="O95" s="314"/>
      <c r="P95" s="317"/>
      <c r="Q95" s="313"/>
      <c r="R95" s="314"/>
      <c r="S95" s="315"/>
      <c r="T95" s="316"/>
      <c r="U95" s="314"/>
      <c r="V95" s="315"/>
      <c r="W95" s="305"/>
      <c r="X95" s="251"/>
      <c r="Y95" s="252"/>
      <c r="Z95" s="313"/>
      <c r="AA95" s="314"/>
      <c r="AB95" s="317"/>
      <c r="AC95" s="313"/>
      <c r="AD95" s="314"/>
      <c r="AE95" s="315"/>
      <c r="AF95" s="482"/>
      <c r="AG95" s="475"/>
      <c r="AH95" s="483"/>
      <c r="AI95" s="313"/>
      <c r="AJ95" s="314"/>
      <c r="AK95" s="315"/>
      <c r="AL95" s="316"/>
      <c r="AM95" s="314"/>
      <c r="AN95" s="317"/>
      <c r="AO95" s="313"/>
      <c r="AP95" s="314"/>
      <c r="AQ95" s="315"/>
      <c r="AR95" s="316"/>
      <c r="AS95" s="314"/>
      <c r="AT95" s="317"/>
      <c r="AU95" s="554">
        <f>SUM(E95:AT95)</f>
        <v>0</v>
      </c>
      <c r="AV95" s="555">
        <f>COUNT(E95:AT95)</f>
        <v>0</v>
      </c>
      <c r="AW95" s="556" t="e">
        <f t="shared" si="22"/>
        <v>#DIV/0!</v>
      </c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6"/>
    </row>
    <row r="96" spans="1:65" ht="15.75" thickBot="1">
      <c r="A96" s="247" t="s">
        <v>24</v>
      </c>
      <c r="B96" s="308"/>
      <c r="C96" s="350"/>
      <c r="D96" s="338"/>
      <c r="E96" s="474"/>
      <c r="F96" s="475"/>
      <c r="G96" s="476"/>
      <c r="H96" s="532"/>
      <c r="I96" s="530"/>
      <c r="J96" s="533"/>
      <c r="K96" s="313"/>
      <c r="L96" s="314"/>
      <c r="M96" s="315"/>
      <c r="N96" s="316"/>
      <c r="O96" s="314"/>
      <c r="P96" s="317"/>
      <c r="Q96" s="313"/>
      <c r="R96" s="314"/>
      <c r="S96" s="315"/>
      <c r="T96" s="316"/>
      <c r="U96" s="314"/>
      <c r="V96" s="315"/>
      <c r="W96" s="305"/>
      <c r="X96" s="251"/>
      <c r="Y96" s="252"/>
      <c r="Z96" s="529">
        <v>144</v>
      </c>
      <c r="AA96" s="530">
        <v>194</v>
      </c>
      <c r="AB96" s="533">
        <v>157</v>
      </c>
      <c r="AC96" s="313"/>
      <c r="AD96" s="314"/>
      <c r="AE96" s="315"/>
      <c r="AF96" s="482"/>
      <c r="AG96" s="475"/>
      <c r="AH96" s="483"/>
      <c r="AI96" s="313"/>
      <c r="AJ96" s="530">
        <v>198</v>
      </c>
      <c r="AK96" s="531">
        <v>152</v>
      </c>
      <c r="AL96" s="532">
        <v>143</v>
      </c>
      <c r="AM96" s="530">
        <v>169</v>
      </c>
      <c r="AN96" s="533">
        <v>151</v>
      </c>
      <c r="AO96" s="313"/>
      <c r="AP96" s="314"/>
      <c r="AQ96" s="315"/>
      <c r="AR96" s="316"/>
      <c r="AS96" s="314"/>
      <c r="AT96" s="317"/>
      <c r="AU96" s="266">
        <f>SUM(E96:AT96)</f>
        <v>1308</v>
      </c>
      <c r="AV96" s="267">
        <f>COUNT(E96:AT96)</f>
        <v>8</v>
      </c>
      <c r="AW96" s="440">
        <f t="shared" si="22"/>
        <v>163.5</v>
      </c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6"/>
    </row>
    <row r="97" spans="1:65" ht="15.75" thickBot="1">
      <c r="A97" s="307" t="s">
        <v>24</v>
      </c>
      <c r="B97" s="308" t="s">
        <v>76</v>
      </c>
      <c r="C97" s="350">
        <v>8</v>
      </c>
      <c r="D97" s="338">
        <f>C97*AV97</f>
        <v>216</v>
      </c>
      <c r="E97" s="313">
        <v>157</v>
      </c>
      <c r="F97" s="314">
        <v>142</v>
      </c>
      <c r="G97" s="315">
        <v>119</v>
      </c>
      <c r="H97" s="316"/>
      <c r="I97" s="314"/>
      <c r="J97" s="317"/>
      <c r="K97" s="313">
        <v>157</v>
      </c>
      <c r="L97" s="314">
        <v>127</v>
      </c>
      <c r="M97" s="315">
        <v>167</v>
      </c>
      <c r="N97" s="316">
        <v>113</v>
      </c>
      <c r="O97" s="314">
        <v>126</v>
      </c>
      <c r="P97" s="317">
        <v>153</v>
      </c>
      <c r="Q97" s="313"/>
      <c r="R97" s="314"/>
      <c r="S97" s="315"/>
      <c r="T97" s="316"/>
      <c r="U97" s="314"/>
      <c r="V97" s="315"/>
      <c r="W97" s="305"/>
      <c r="X97" s="251"/>
      <c r="Y97" s="252"/>
      <c r="Z97" s="313">
        <v>148</v>
      </c>
      <c r="AA97" s="314">
        <v>106</v>
      </c>
      <c r="AB97" s="317">
        <v>157</v>
      </c>
      <c r="AC97" s="313"/>
      <c r="AD97" s="314"/>
      <c r="AE97" s="315"/>
      <c r="AF97" s="316">
        <v>152</v>
      </c>
      <c r="AG97" s="314">
        <v>132</v>
      </c>
      <c r="AH97" s="317">
        <v>148</v>
      </c>
      <c r="AI97" s="313">
        <v>173</v>
      </c>
      <c r="AJ97" s="314">
        <v>138</v>
      </c>
      <c r="AK97" s="315">
        <v>113</v>
      </c>
      <c r="AL97" s="316">
        <v>157</v>
      </c>
      <c r="AM97" s="314">
        <v>124</v>
      </c>
      <c r="AN97" s="317">
        <v>122</v>
      </c>
      <c r="AO97" s="313">
        <v>134</v>
      </c>
      <c r="AP97" s="314">
        <v>154</v>
      </c>
      <c r="AQ97" s="315">
        <v>96</v>
      </c>
      <c r="AR97" s="316">
        <v>134</v>
      </c>
      <c r="AS97" s="314">
        <v>188</v>
      </c>
      <c r="AT97" s="317">
        <v>152</v>
      </c>
      <c r="AU97" s="274">
        <f t="shared" si="20"/>
        <v>3789</v>
      </c>
      <c r="AV97" s="214">
        <f t="shared" si="21"/>
        <v>27</v>
      </c>
      <c r="AW97" s="244">
        <f>(AU97/AV97)-8</f>
        <v>132.33333333333334</v>
      </c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6"/>
    </row>
    <row r="98" spans="1:65" ht="15.75" thickBot="1">
      <c r="A98" s="282" t="s">
        <v>24</v>
      </c>
      <c r="B98" s="283"/>
      <c r="C98" s="284">
        <v>8</v>
      </c>
      <c r="D98" s="338">
        <f>C98*AV98</f>
        <v>24</v>
      </c>
      <c r="E98" s="471">
        <v>156</v>
      </c>
      <c r="F98" s="472">
        <v>119</v>
      </c>
      <c r="G98" s="473">
        <v>147</v>
      </c>
      <c r="H98" s="293"/>
      <c r="I98" s="291"/>
      <c r="J98" s="294"/>
      <c r="K98" s="290"/>
      <c r="L98" s="291"/>
      <c r="M98" s="292"/>
      <c r="N98" s="293"/>
      <c r="O98" s="291"/>
      <c r="P98" s="294"/>
      <c r="Q98" s="290"/>
      <c r="R98" s="291"/>
      <c r="S98" s="292"/>
      <c r="T98" s="293"/>
      <c r="U98" s="291"/>
      <c r="V98" s="292"/>
      <c r="W98" s="328"/>
      <c r="X98" s="286"/>
      <c r="Y98" s="287"/>
      <c r="Z98" s="293"/>
      <c r="AA98" s="291"/>
      <c r="AB98" s="294"/>
      <c r="AC98" s="290"/>
      <c r="AD98" s="291"/>
      <c r="AE98" s="292"/>
      <c r="AF98" s="293"/>
      <c r="AG98" s="291"/>
      <c r="AH98" s="294"/>
      <c r="AI98" s="290"/>
      <c r="AJ98" s="291"/>
      <c r="AK98" s="292"/>
      <c r="AL98" s="293"/>
      <c r="AM98" s="291"/>
      <c r="AN98" s="294"/>
      <c r="AO98" s="290"/>
      <c r="AP98" s="291"/>
      <c r="AQ98" s="292"/>
      <c r="AR98" s="293"/>
      <c r="AS98" s="291"/>
      <c r="AT98" s="294"/>
      <c r="AU98" s="463">
        <f>SUM(E98:AT98)</f>
        <v>422</v>
      </c>
      <c r="AV98" s="464">
        <f>COUNT(E98:AT98)</f>
        <v>3</v>
      </c>
      <c r="AW98" s="440">
        <f>(AU98/AV98)-8</f>
        <v>132.66666666666666</v>
      </c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6"/>
    </row>
    <row r="99" spans="1:65" ht="15.75" thickBot="1">
      <c r="A99" s="297" t="s">
        <v>101</v>
      </c>
      <c r="B99" s="298" t="s">
        <v>39</v>
      </c>
      <c r="C99" s="384"/>
      <c r="D99" s="232">
        <f>C99*AV99</f>
        <v>0</v>
      </c>
      <c r="E99" s="299">
        <v>169</v>
      </c>
      <c r="F99" s="300">
        <v>145</v>
      </c>
      <c r="G99" s="301">
        <v>153</v>
      </c>
      <c r="H99" s="303">
        <v>195</v>
      </c>
      <c r="I99" s="300">
        <v>137</v>
      </c>
      <c r="J99" s="304">
        <v>146</v>
      </c>
      <c r="K99" s="299">
        <v>137</v>
      </c>
      <c r="L99" s="300">
        <v>148</v>
      </c>
      <c r="M99" s="301">
        <v>133</v>
      </c>
      <c r="N99" s="303"/>
      <c r="O99" s="300"/>
      <c r="P99" s="304"/>
      <c r="Q99" s="299">
        <v>154</v>
      </c>
      <c r="R99" s="300">
        <v>127</v>
      </c>
      <c r="S99" s="301">
        <v>127</v>
      </c>
      <c r="T99" s="303">
        <v>154</v>
      </c>
      <c r="U99" s="300">
        <v>140</v>
      </c>
      <c r="V99" s="304">
        <v>138</v>
      </c>
      <c r="W99" s="299">
        <v>162</v>
      </c>
      <c r="X99" s="300">
        <v>142</v>
      </c>
      <c r="Y99" s="301">
        <v>149</v>
      </c>
      <c r="Z99" s="305"/>
      <c r="AA99" s="251"/>
      <c r="AB99" s="252"/>
      <c r="AC99" s="299">
        <v>123</v>
      </c>
      <c r="AD99" s="300">
        <v>151</v>
      </c>
      <c r="AE99" s="301">
        <v>140</v>
      </c>
      <c r="AF99" s="303">
        <v>182</v>
      </c>
      <c r="AG99" s="300">
        <v>176</v>
      </c>
      <c r="AH99" s="304">
        <v>140</v>
      </c>
      <c r="AI99" s="299">
        <v>146</v>
      </c>
      <c r="AJ99" s="300">
        <v>152</v>
      </c>
      <c r="AK99" s="301">
        <v>127</v>
      </c>
      <c r="AL99" s="303">
        <v>110</v>
      </c>
      <c r="AM99" s="300">
        <v>142</v>
      </c>
      <c r="AN99" s="304">
        <v>147</v>
      </c>
      <c r="AO99" s="299">
        <v>149</v>
      </c>
      <c r="AP99" s="300">
        <v>122</v>
      </c>
      <c r="AQ99" s="301">
        <v>158</v>
      </c>
      <c r="AR99" s="303">
        <v>124</v>
      </c>
      <c r="AS99" s="300">
        <v>134</v>
      </c>
      <c r="AT99" s="304">
        <v>104</v>
      </c>
      <c r="AU99" s="274">
        <f t="shared" si="20"/>
        <v>5183</v>
      </c>
      <c r="AV99" s="214">
        <f t="shared" si="21"/>
        <v>36</v>
      </c>
      <c r="AW99" s="244">
        <f aca="true" t="shared" si="23" ref="AW99:AW104">AU99/AV99</f>
        <v>143.97222222222223</v>
      </c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6"/>
    </row>
    <row r="100" spans="1:65" ht="15.75" thickBot="1">
      <c r="A100" s="247" t="s">
        <v>101</v>
      </c>
      <c r="B100" s="298"/>
      <c r="C100" s="384"/>
      <c r="D100" s="336"/>
      <c r="E100" s="523">
        <v>157</v>
      </c>
      <c r="F100" s="524">
        <v>122</v>
      </c>
      <c r="G100" s="525">
        <v>118</v>
      </c>
      <c r="H100" s="539">
        <v>149</v>
      </c>
      <c r="I100" s="524">
        <v>145</v>
      </c>
      <c r="J100" s="540">
        <v>151</v>
      </c>
      <c r="K100" s="299"/>
      <c r="L100" s="300"/>
      <c r="M100" s="301"/>
      <c r="N100" s="303"/>
      <c r="O100" s="300"/>
      <c r="P100" s="304"/>
      <c r="Q100" s="299"/>
      <c r="R100" s="300"/>
      <c r="S100" s="301"/>
      <c r="T100" s="303"/>
      <c r="U100" s="300"/>
      <c r="V100" s="304"/>
      <c r="W100" s="523">
        <v>142</v>
      </c>
      <c r="X100" s="524">
        <v>205</v>
      </c>
      <c r="Y100" s="525">
        <v>167</v>
      </c>
      <c r="Z100" s="305"/>
      <c r="AA100" s="251"/>
      <c r="AB100" s="252"/>
      <c r="AC100" s="299"/>
      <c r="AD100" s="300"/>
      <c r="AE100" s="301"/>
      <c r="AF100" s="539">
        <v>148</v>
      </c>
      <c r="AG100" s="524">
        <v>129</v>
      </c>
      <c r="AH100" s="540">
        <v>140</v>
      </c>
      <c r="AI100" s="510">
        <v>116</v>
      </c>
      <c r="AJ100" s="478">
        <v>139</v>
      </c>
      <c r="AK100" s="511">
        <v>124</v>
      </c>
      <c r="AL100" s="539">
        <v>150</v>
      </c>
      <c r="AM100" s="524">
        <v>122</v>
      </c>
      <c r="AN100" s="540">
        <v>157</v>
      </c>
      <c r="AO100" s="299"/>
      <c r="AP100" s="300"/>
      <c r="AQ100" s="301"/>
      <c r="AR100" s="303"/>
      <c r="AS100" s="300"/>
      <c r="AT100" s="304"/>
      <c r="AU100" s="266">
        <f t="shared" si="20"/>
        <v>2581</v>
      </c>
      <c r="AV100" s="267">
        <f t="shared" si="21"/>
        <v>18</v>
      </c>
      <c r="AW100" s="440">
        <f t="shared" si="23"/>
        <v>143.38888888888889</v>
      </c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6"/>
    </row>
    <row r="101" spans="1:65" ht="15.75" thickBot="1">
      <c r="A101" s="247" t="s">
        <v>101</v>
      </c>
      <c r="B101" s="248" t="s">
        <v>77</v>
      </c>
      <c r="C101" s="249"/>
      <c r="D101" s="250">
        <f>C101*AV101</f>
        <v>0</v>
      </c>
      <c r="E101" s="277">
        <v>168</v>
      </c>
      <c r="F101" s="278">
        <v>173</v>
      </c>
      <c r="G101" s="279">
        <v>135</v>
      </c>
      <c r="H101" s="280">
        <v>140</v>
      </c>
      <c r="I101" s="278">
        <v>167</v>
      </c>
      <c r="J101" s="281">
        <v>94</v>
      </c>
      <c r="K101" s="277">
        <v>129</v>
      </c>
      <c r="L101" s="278">
        <v>145</v>
      </c>
      <c r="M101" s="279">
        <v>145</v>
      </c>
      <c r="N101" s="280">
        <v>154</v>
      </c>
      <c r="O101" s="278">
        <v>135</v>
      </c>
      <c r="P101" s="281">
        <v>155</v>
      </c>
      <c r="Q101" s="277">
        <v>152</v>
      </c>
      <c r="R101" s="278">
        <v>144</v>
      </c>
      <c r="S101" s="279">
        <v>157</v>
      </c>
      <c r="T101" s="280">
        <v>156</v>
      </c>
      <c r="U101" s="278">
        <v>163</v>
      </c>
      <c r="V101" s="281">
        <v>131</v>
      </c>
      <c r="W101" s="277">
        <v>131</v>
      </c>
      <c r="X101" s="278">
        <v>141</v>
      </c>
      <c r="Y101" s="279">
        <v>127</v>
      </c>
      <c r="Z101" s="305"/>
      <c r="AA101" s="251"/>
      <c r="AB101" s="252"/>
      <c r="AC101" s="277">
        <v>170</v>
      </c>
      <c r="AD101" s="278">
        <v>184</v>
      </c>
      <c r="AE101" s="279">
        <v>151</v>
      </c>
      <c r="AF101" s="280">
        <v>187</v>
      </c>
      <c r="AG101" s="278">
        <v>159</v>
      </c>
      <c r="AH101" s="281">
        <v>107</v>
      </c>
      <c r="AI101" s="277">
        <v>123</v>
      </c>
      <c r="AJ101" s="278">
        <v>143</v>
      </c>
      <c r="AK101" s="279">
        <v>209</v>
      </c>
      <c r="AL101" s="280">
        <v>132</v>
      </c>
      <c r="AM101" s="278">
        <v>120</v>
      </c>
      <c r="AN101" s="281">
        <v>150</v>
      </c>
      <c r="AO101" s="277"/>
      <c r="AP101" s="278">
        <v>128</v>
      </c>
      <c r="AQ101" s="279">
        <v>126</v>
      </c>
      <c r="AR101" s="280">
        <v>173</v>
      </c>
      <c r="AS101" s="278">
        <v>144</v>
      </c>
      <c r="AT101" s="281">
        <v>115</v>
      </c>
      <c r="AU101" s="274">
        <f t="shared" si="20"/>
        <v>5563</v>
      </c>
      <c r="AV101" s="214">
        <f t="shared" si="21"/>
        <v>38</v>
      </c>
      <c r="AW101" s="244">
        <f t="shared" si="23"/>
        <v>146.39473684210526</v>
      </c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6"/>
    </row>
    <row r="102" spans="1:65" ht="15.75" thickBot="1">
      <c r="A102" s="247" t="s">
        <v>101</v>
      </c>
      <c r="B102" s="248"/>
      <c r="C102" s="249"/>
      <c r="D102" s="250"/>
      <c r="E102" s="526">
        <v>145</v>
      </c>
      <c r="F102" s="527">
        <v>165</v>
      </c>
      <c r="G102" s="528">
        <v>139</v>
      </c>
      <c r="H102" s="534">
        <v>154</v>
      </c>
      <c r="I102" s="527">
        <v>151</v>
      </c>
      <c r="J102" s="535">
        <v>166</v>
      </c>
      <c r="K102" s="277"/>
      <c r="L102" s="278"/>
      <c r="M102" s="279"/>
      <c r="N102" s="280"/>
      <c r="O102" s="278"/>
      <c r="P102" s="281"/>
      <c r="Q102" s="277"/>
      <c r="R102" s="278"/>
      <c r="S102" s="279"/>
      <c r="T102" s="280"/>
      <c r="U102" s="278"/>
      <c r="V102" s="281"/>
      <c r="W102" s="277"/>
      <c r="X102" s="278"/>
      <c r="Y102" s="279"/>
      <c r="Z102" s="305"/>
      <c r="AA102" s="251"/>
      <c r="AB102" s="252"/>
      <c r="AC102" s="277"/>
      <c r="AD102" s="278"/>
      <c r="AE102" s="279"/>
      <c r="AF102" s="280"/>
      <c r="AG102" s="278"/>
      <c r="AH102" s="281"/>
      <c r="AI102" s="469">
        <v>128</v>
      </c>
      <c r="AJ102" s="470">
        <v>104</v>
      </c>
      <c r="AK102" s="468">
        <v>126</v>
      </c>
      <c r="AL102" s="534">
        <v>154</v>
      </c>
      <c r="AM102" s="527">
        <v>166</v>
      </c>
      <c r="AN102" s="535">
        <v>185</v>
      </c>
      <c r="AO102" s="277"/>
      <c r="AP102" s="278"/>
      <c r="AQ102" s="279"/>
      <c r="AR102" s="280"/>
      <c r="AS102" s="278"/>
      <c r="AT102" s="281"/>
      <c r="AU102" s="266">
        <f t="shared" si="20"/>
        <v>1783</v>
      </c>
      <c r="AV102" s="267">
        <f t="shared" si="21"/>
        <v>12</v>
      </c>
      <c r="AW102" s="440">
        <f t="shared" si="23"/>
        <v>148.58333333333334</v>
      </c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  <c r="BI102" s="245"/>
      <c r="BJ102" s="245"/>
      <c r="BK102" s="245"/>
      <c r="BL102" s="245"/>
      <c r="BM102" s="246"/>
    </row>
    <row r="103" spans="1:65" ht="15.75" thickBot="1">
      <c r="A103" s="247" t="s">
        <v>101</v>
      </c>
      <c r="B103" s="248" t="s">
        <v>41</v>
      </c>
      <c r="C103" s="249"/>
      <c r="D103" s="250">
        <f>C103*AV103</f>
        <v>0</v>
      </c>
      <c r="E103" s="277">
        <v>117</v>
      </c>
      <c r="F103" s="278">
        <v>133</v>
      </c>
      <c r="G103" s="279">
        <v>121</v>
      </c>
      <c r="H103" s="280">
        <v>92</v>
      </c>
      <c r="I103" s="278">
        <v>140</v>
      </c>
      <c r="J103" s="281">
        <v>142</v>
      </c>
      <c r="K103" s="277">
        <v>155</v>
      </c>
      <c r="L103" s="278">
        <v>242</v>
      </c>
      <c r="M103" s="279">
        <v>132</v>
      </c>
      <c r="N103" s="280">
        <v>166</v>
      </c>
      <c r="O103" s="278">
        <v>207</v>
      </c>
      <c r="P103" s="281">
        <v>197</v>
      </c>
      <c r="Q103" s="277">
        <v>148</v>
      </c>
      <c r="R103" s="278">
        <v>168</v>
      </c>
      <c r="S103" s="279">
        <v>152</v>
      </c>
      <c r="T103" s="280">
        <v>99</v>
      </c>
      <c r="U103" s="278">
        <v>189</v>
      </c>
      <c r="V103" s="281">
        <v>139</v>
      </c>
      <c r="W103" s="277">
        <v>119</v>
      </c>
      <c r="X103" s="278">
        <v>108</v>
      </c>
      <c r="Y103" s="279">
        <v>123</v>
      </c>
      <c r="Z103" s="305"/>
      <c r="AA103" s="251"/>
      <c r="AB103" s="252"/>
      <c r="AC103" s="277">
        <v>166</v>
      </c>
      <c r="AD103" s="278">
        <v>121</v>
      </c>
      <c r="AE103" s="279">
        <v>169</v>
      </c>
      <c r="AF103" s="280">
        <v>161</v>
      </c>
      <c r="AG103" s="278">
        <v>114</v>
      </c>
      <c r="AH103" s="281">
        <v>134</v>
      </c>
      <c r="AI103" s="277">
        <v>127</v>
      </c>
      <c r="AJ103" s="278">
        <v>132</v>
      </c>
      <c r="AK103" s="279">
        <v>140</v>
      </c>
      <c r="AL103" s="280">
        <v>177</v>
      </c>
      <c r="AM103" s="278">
        <v>102</v>
      </c>
      <c r="AN103" s="281">
        <v>161</v>
      </c>
      <c r="AO103" s="277">
        <v>138</v>
      </c>
      <c r="AP103" s="278">
        <v>149</v>
      </c>
      <c r="AQ103" s="279">
        <v>168</v>
      </c>
      <c r="AR103" s="280">
        <v>150</v>
      </c>
      <c r="AS103" s="278">
        <v>107</v>
      </c>
      <c r="AT103" s="281">
        <v>130</v>
      </c>
      <c r="AU103" s="274">
        <f t="shared" si="20"/>
        <v>5635</v>
      </c>
      <c r="AV103" s="214">
        <f t="shared" si="21"/>
        <v>39</v>
      </c>
      <c r="AW103" s="244">
        <f t="shared" si="23"/>
        <v>144.48717948717947</v>
      </c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6"/>
    </row>
    <row r="104" spans="1:65" ht="15.75" thickBot="1">
      <c r="A104" s="247" t="s">
        <v>101</v>
      </c>
      <c r="B104" s="308"/>
      <c r="C104" s="350"/>
      <c r="D104" s="338"/>
      <c r="E104" s="529">
        <v>101</v>
      </c>
      <c r="F104" s="530">
        <v>135</v>
      </c>
      <c r="G104" s="531">
        <v>124</v>
      </c>
      <c r="H104" s="532">
        <v>126</v>
      </c>
      <c r="I104" s="530">
        <v>113</v>
      </c>
      <c r="J104" s="533">
        <v>114</v>
      </c>
      <c r="K104" s="313"/>
      <c r="L104" s="314"/>
      <c r="M104" s="315"/>
      <c r="N104" s="316"/>
      <c r="O104" s="314"/>
      <c r="P104" s="317"/>
      <c r="Q104" s="313"/>
      <c r="R104" s="314"/>
      <c r="S104" s="315"/>
      <c r="T104" s="316"/>
      <c r="U104" s="314"/>
      <c r="V104" s="317"/>
      <c r="W104" s="529">
        <v>111</v>
      </c>
      <c r="X104" s="530">
        <v>138</v>
      </c>
      <c r="Y104" s="531">
        <v>149</v>
      </c>
      <c r="Z104" s="305"/>
      <c r="AA104" s="251"/>
      <c r="AB104" s="252"/>
      <c r="AC104" s="313"/>
      <c r="AD104" s="314"/>
      <c r="AE104" s="315"/>
      <c r="AF104" s="532">
        <v>133</v>
      </c>
      <c r="AG104" s="530">
        <v>139</v>
      </c>
      <c r="AH104" s="533">
        <v>140</v>
      </c>
      <c r="AI104" s="474">
        <v>147</v>
      </c>
      <c r="AJ104" s="475">
        <v>151</v>
      </c>
      <c r="AK104" s="476">
        <v>156</v>
      </c>
      <c r="AL104" s="532">
        <v>125</v>
      </c>
      <c r="AM104" s="530">
        <v>124</v>
      </c>
      <c r="AN104" s="533">
        <v>148</v>
      </c>
      <c r="AO104" s="313"/>
      <c r="AP104" s="314"/>
      <c r="AQ104" s="315"/>
      <c r="AR104" s="316"/>
      <c r="AS104" s="314"/>
      <c r="AT104" s="317"/>
      <c r="AU104" s="266">
        <f t="shared" si="20"/>
        <v>2374</v>
      </c>
      <c r="AV104" s="267">
        <f t="shared" si="21"/>
        <v>18</v>
      </c>
      <c r="AW104" s="440">
        <f t="shared" si="23"/>
        <v>131.88888888888889</v>
      </c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  <c r="BI104" s="245"/>
      <c r="BJ104" s="245"/>
      <c r="BK104" s="245"/>
      <c r="BL104" s="245"/>
      <c r="BM104" s="246"/>
    </row>
    <row r="105" spans="1:65" ht="15.75" thickBot="1">
      <c r="A105" s="247" t="s">
        <v>101</v>
      </c>
      <c r="B105" s="308" t="s">
        <v>123</v>
      </c>
      <c r="C105" s="350">
        <v>8</v>
      </c>
      <c r="D105" s="338">
        <f aca="true" t="shared" si="24" ref="D105:D112">C105*AV105</f>
        <v>32</v>
      </c>
      <c r="E105" s="313"/>
      <c r="F105" s="314"/>
      <c r="G105" s="315"/>
      <c r="H105" s="316"/>
      <c r="I105" s="314"/>
      <c r="J105" s="317"/>
      <c r="K105" s="313"/>
      <c r="L105" s="314"/>
      <c r="M105" s="315"/>
      <c r="N105" s="316">
        <v>115</v>
      </c>
      <c r="O105" s="314">
        <v>154</v>
      </c>
      <c r="P105" s="317">
        <v>147</v>
      </c>
      <c r="Q105" s="313"/>
      <c r="R105" s="314"/>
      <c r="S105" s="315"/>
      <c r="T105" s="316"/>
      <c r="U105" s="314"/>
      <c r="V105" s="317"/>
      <c r="W105" s="313"/>
      <c r="X105" s="314"/>
      <c r="Y105" s="315"/>
      <c r="Z105" s="305"/>
      <c r="AA105" s="251"/>
      <c r="AB105" s="252"/>
      <c r="AC105" s="313"/>
      <c r="AD105" s="314"/>
      <c r="AE105" s="315"/>
      <c r="AF105" s="316"/>
      <c r="AG105" s="314"/>
      <c r="AH105" s="317"/>
      <c r="AI105" s="313"/>
      <c r="AJ105" s="314"/>
      <c r="AK105" s="315"/>
      <c r="AL105" s="316"/>
      <c r="AM105" s="314"/>
      <c r="AN105" s="317"/>
      <c r="AO105" s="313">
        <v>134</v>
      </c>
      <c r="AP105" s="314"/>
      <c r="AQ105" s="315"/>
      <c r="AR105" s="316"/>
      <c r="AS105" s="314"/>
      <c r="AT105" s="317"/>
      <c r="AU105" s="274">
        <f t="shared" si="20"/>
        <v>550</v>
      </c>
      <c r="AV105" s="214">
        <f t="shared" si="21"/>
        <v>4</v>
      </c>
      <c r="AW105" s="244">
        <f>(AU105/AV105)-8</f>
        <v>129.5</v>
      </c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  <c r="BI105" s="245"/>
      <c r="BJ105" s="245"/>
      <c r="BK105" s="245"/>
      <c r="BL105" s="245"/>
      <c r="BM105" s="246"/>
    </row>
    <row r="106" spans="1:65" ht="15.75" thickBot="1">
      <c r="A106" s="247" t="s">
        <v>101</v>
      </c>
      <c r="B106" s="308"/>
      <c r="C106" s="350">
        <v>8</v>
      </c>
      <c r="D106" s="338">
        <f t="shared" si="24"/>
        <v>48</v>
      </c>
      <c r="E106" s="313"/>
      <c r="F106" s="314"/>
      <c r="G106" s="315"/>
      <c r="H106" s="316"/>
      <c r="I106" s="314"/>
      <c r="J106" s="317"/>
      <c r="K106" s="313"/>
      <c r="L106" s="314"/>
      <c r="M106" s="315"/>
      <c r="N106" s="316"/>
      <c r="O106" s="314"/>
      <c r="P106" s="317"/>
      <c r="Q106" s="313"/>
      <c r="R106" s="314"/>
      <c r="S106" s="315"/>
      <c r="T106" s="316"/>
      <c r="U106" s="314"/>
      <c r="V106" s="317"/>
      <c r="W106" s="529">
        <v>122</v>
      </c>
      <c r="X106" s="530">
        <v>113</v>
      </c>
      <c r="Y106" s="531">
        <v>114</v>
      </c>
      <c r="Z106" s="305"/>
      <c r="AA106" s="251"/>
      <c r="AB106" s="252"/>
      <c r="AC106" s="313"/>
      <c r="AD106" s="314"/>
      <c r="AE106" s="315"/>
      <c r="AF106" s="532">
        <v>98</v>
      </c>
      <c r="AG106" s="530">
        <v>116</v>
      </c>
      <c r="AH106" s="533">
        <v>139</v>
      </c>
      <c r="AI106" s="313"/>
      <c r="AJ106" s="314"/>
      <c r="AK106" s="315"/>
      <c r="AL106" s="316"/>
      <c r="AM106" s="314"/>
      <c r="AN106" s="317"/>
      <c r="AO106" s="313"/>
      <c r="AP106" s="314"/>
      <c r="AQ106" s="315"/>
      <c r="AR106" s="316"/>
      <c r="AS106" s="314"/>
      <c r="AT106" s="317"/>
      <c r="AU106" s="266">
        <f t="shared" si="20"/>
        <v>702</v>
      </c>
      <c r="AV106" s="267">
        <f t="shared" si="21"/>
        <v>6</v>
      </c>
      <c r="AW106" s="440">
        <f>(AU106/AV106)-8</f>
        <v>109</v>
      </c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6"/>
    </row>
    <row r="107" spans="1:65" ht="15.75" thickBot="1">
      <c r="A107" s="247" t="s">
        <v>101</v>
      </c>
      <c r="B107" s="308" t="s">
        <v>42</v>
      </c>
      <c r="C107" s="350">
        <v>8</v>
      </c>
      <c r="D107" s="338">
        <f t="shared" si="24"/>
        <v>312</v>
      </c>
      <c r="E107" s="313">
        <v>109</v>
      </c>
      <c r="F107" s="314">
        <v>137</v>
      </c>
      <c r="G107" s="315">
        <v>153</v>
      </c>
      <c r="H107" s="316">
        <v>113</v>
      </c>
      <c r="I107" s="314">
        <v>106</v>
      </c>
      <c r="J107" s="317">
        <v>105</v>
      </c>
      <c r="K107" s="313">
        <v>117</v>
      </c>
      <c r="L107" s="314">
        <v>140</v>
      </c>
      <c r="M107" s="315">
        <v>119</v>
      </c>
      <c r="N107" s="316">
        <v>151</v>
      </c>
      <c r="O107" s="314">
        <v>145</v>
      </c>
      <c r="P107" s="317">
        <v>135</v>
      </c>
      <c r="Q107" s="313">
        <v>112</v>
      </c>
      <c r="R107" s="314">
        <v>116</v>
      </c>
      <c r="S107" s="315">
        <v>131</v>
      </c>
      <c r="T107" s="316">
        <v>109</v>
      </c>
      <c r="U107" s="314">
        <v>171</v>
      </c>
      <c r="V107" s="317">
        <v>173</v>
      </c>
      <c r="W107" s="313">
        <v>116</v>
      </c>
      <c r="X107" s="314">
        <v>112</v>
      </c>
      <c r="Y107" s="315">
        <v>142</v>
      </c>
      <c r="Z107" s="305"/>
      <c r="AA107" s="251"/>
      <c r="AB107" s="252"/>
      <c r="AC107" s="313">
        <v>142</v>
      </c>
      <c r="AD107" s="314">
        <v>152</v>
      </c>
      <c r="AE107" s="315">
        <v>145</v>
      </c>
      <c r="AF107" s="316">
        <v>135</v>
      </c>
      <c r="AG107" s="314">
        <v>127</v>
      </c>
      <c r="AH107" s="317">
        <v>125</v>
      </c>
      <c r="AI107" s="313">
        <v>149</v>
      </c>
      <c r="AJ107" s="314">
        <v>133</v>
      </c>
      <c r="AK107" s="315">
        <v>86</v>
      </c>
      <c r="AL107" s="316">
        <v>113</v>
      </c>
      <c r="AM107" s="314">
        <v>118</v>
      </c>
      <c r="AN107" s="317">
        <v>117</v>
      </c>
      <c r="AO107" s="313">
        <v>101</v>
      </c>
      <c r="AP107" s="314">
        <v>133</v>
      </c>
      <c r="AQ107" s="315">
        <v>130</v>
      </c>
      <c r="AR107" s="316">
        <v>125</v>
      </c>
      <c r="AS107" s="314">
        <v>114</v>
      </c>
      <c r="AT107" s="317">
        <v>101</v>
      </c>
      <c r="AU107" s="274">
        <f t="shared" si="20"/>
        <v>4958</v>
      </c>
      <c r="AV107" s="214">
        <f t="shared" si="21"/>
        <v>39</v>
      </c>
      <c r="AW107" s="244">
        <f>(AU107/AV107)-8</f>
        <v>119.12820512820512</v>
      </c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6"/>
    </row>
    <row r="108" spans="1:65" ht="15.75" thickBot="1">
      <c r="A108" s="247" t="s">
        <v>101</v>
      </c>
      <c r="B108" s="462"/>
      <c r="C108" s="284">
        <v>8</v>
      </c>
      <c r="D108" s="285">
        <f t="shared" si="24"/>
        <v>144</v>
      </c>
      <c r="E108" s="577">
        <v>124</v>
      </c>
      <c r="F108" s="537">
        <v>120</v>
      </c>
      <c r="G108" s="578">
        <v>129</v>
      </c>
      <c r="H108" s="536">
        <v>121</v>
      </c>
      <c r="I108" s="537">
        <v>115</v>
      </c>
      <c r="J108" s="538">
        <v>129</v>
      </c>
      <c r="K108" s="290"/>
      <c r="L108" s="291"/>
      <c r="M108" s="292"/>
      <c r="N108" s="293"/>
      <c r="O108" s="291"/>
      <c r="P108" s="294"/>
      <c r="Q108" s="290"/>
      <c r="R108" s="291"/>
      <c r="S108" s="292"/>
      <c r="T108" s="293"/>
      <c r="U108" s="291"/>
      <c r="V108" s="294"/>
      <c r="W108" s="577">
        <v>93</v>
      </c>
      <c r="X108" s="537">
        <v>143</v>
      </c>
      <c r="Y108" s="538">
        <v>114</v>
      </c>
      <c r="Z108" s="305"/>
      <c r="AA108" s="251"/>
      <c r="AB108" s="252"/>
      <c r="AC108" s="346"/>
      <c r="AD108" s="346"/>
      <c r="AE108" s="346"/>
      <c r="AF108" s="536">
        <v>101</v>
      </c>
      <c r="AG108" s="537">
        <v>137</v>
      </c>
      <c r="AH108" s="538">
        <v>147</v>
      </c>
      <c r="AI108" s="508">
        <v>157</v>
      </c>
      <c r="AJ108" s="472">
        <v>143</v>
      </c>
      <c r="AK108" s="473">
        <v>117</v>
      </c>
      <c r="AL108" s="536">
        <v>78</v>
      </c>
      <c r="AM108" s="537">
        <v>89</v>
      </c>
      <c r="AN108" s="538">
        <v>126</v>
      </c>
      <c r="AO108" s="293"/>
      <c r="AP108" s="291"/>
      <c r="AQ108" s="292"/>
      <c r="AR108" s="293"/>
      <c r="AS108" s="291"/>
      <c r="AT108" s="294"/>
      <c r="AU108" s="266">
        <f t="shared" si="20"/>
        <v>2183</v>
      </c>
      <c r="AV108" s="267">
        <f t="shared" si="21"/>
        <v>18</v>
      </c>
      <c r="AW108" s="440">
        <f>(AU108/AV108)-8</f>
        <v>113.27777777777777</v>
      </c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6"/>
    </row>
    <row r="109" spans="1:65" ht="15.75" thickBot="1">
      <c r="A109" s="229" t="s">
        <v>78</v>
      </c>
      <c r="B109" s="230" t="s">
        <v>79</v>
      </c>
      <c r="C109" s="318"/>
      <c r="D109" s="232">
        <f t="shared" si="24"/>
        <v>0</v>
      </c>
      <c r="E109" s="325"/>
      <c r="F109" s="323"/>
      <c r="G109" s="326"/>
      <c r="H109" s="322"/>
      <c r="I109" s="323"/>
      <c r="J109" s="324"/>
      <c r="K109" s="325">
        <v>140</v>
      </c>
      <c r="L109" s="323">
        <v>147</v>
      </c>
      <c r="M109" s="326">
        <v>156</v>
      </c>
      <c r="N109" s="322"/>
      <c r="O109" s="323"/>
      <c r="P109" s="324"/>
      <c r="Q109" s="325"/>
      <c r="R109" s="323"/>
      <c r="S109" s="326"/>
      <c r="T109" s="322"/>
      <c r="U109" s="323">
        <v>177</v>
      </c>
      <c r="V109" s="324"/>
      <c r="W109" s="325"/>
      <c r="X109" s="323"/>
      <c r="Y109" s="326"/>
      <c r="Z109" s="322"/>
      <c r="AA109" s="323"/>
      <c r="AB109" s="324"/>
      <c r="AC109" s="302"/>
      <c r="AD109" s="233"/>
      <c r="AE109" s="234"/>
      <c r="AF109" s="322">
        <v>157</v>
      </c>
      <c r="AG109" s="323">
        <v>191</v>
      </c>
      <c r="AH109" s="324">
        <v>199</v>
      </c>
      <c r="AI109" s="325">
        <v>124</v>
      </c>
      <c r="AJ109" s="323">
        <v>152</v>
      </c>
      <c r="AK109" s="326">
        <v>129</v>
      </c>
      <c r="AL109" s="322">
        <v>198</v>
      </c>
      <c r="AM109" s="323">
        <v>135</v>
      </c>
      <c r="AN109" s="324">
        <v>163</v>
      </c>
      <c r="AO109" s="325"/>
      <c r="AP109" s="323">
        <v>158</v>
      </c>
      <c r="AQ109" s="326">
        <v>114</v>
      </c>
      <c r="AR109" s="322"/>
      <c r="AS109" s="323"/>
      <c r="AT109" s="324"/>
      <c r="AU109" s="243">
        <f t="shared" si="20"/>
        <v>2340</v>
      </c>
      <c r="AV109" s="211">
        <f t="shared" si="21"/>
        <v>15</v>
      </c>
      <c r="AW109" s="244">
        <f>AU109/AV109</f>
        <v>156</v>
      </c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6"/>
    </row>
    <row r="110" spans="1:65" ht="15.75" thickBot="1">
      <c r="A110" s="247" t="s">
        <v>78</v>
      </c>
      <c r="B110" s="248" t="s">
        <v>80</v>
      </c>
      <c r="C110" s="249">
        <v>8</v>
      </c>
      <c r="D110" s="250">
        <f t="shared" si="24"/>
        <v>288</v>
      </c>
      <c r="E110" s="277">
        <v>133</v>
      </c>
      <c r="F110" s="278">
        <v>135</v>
      </c>
      <c r="G110" s="279">
        <v>133</v>
      </c>
      <c r="H110" s="280">
        <v>164</v>
      </c>
      <c r="I110" s="278">
        <v>154</v>
      </c>
      <c r="J110" s="281">
        <v>123</v>
      </c>
      <c r="K110" s="277">
        <v>142</v>
      </c>
      <c r="L110" s="278">
        <v>133</v>
      </c>
      <c r="M110" s="279">
        <v>147</v>
      </c>
      <c r="N110" s="280">
        <v>155</v>
      </c>
      <c r="O110" s="278">
        <v>128</v>
      </c>
      <c r="P110" s="281">
        <v>134</v>
      </c>
      <c r="Q110" s="277">
        <v>142</v>
      </c>
      <c r="R110" s="278">
        <v>141</v>
      </c>
      <c r="S110" s="279">
        <v>120</v>
      </c>
      <c r="T110" s="280">
        <v>184</v>
      </c>
      <c r="U110" s="278">
        <v>140</v>
      </c>
      <c r="V110" s="281">
        <v>138</v>
      </c>
      <c r="W110" s="277">
        <v>164</v>
      </c>
      <c r="X110" s="278">
        <v>123</v>
      </c>
      <c r="Y110" s="279">
        <v>143</v>
      </c>
      <c r="Z110" s="280">
        <v>168</v>
      </c>
      <c r="AA110" s="278">
        <v>130</v>
      </c>
      <c r="AB110" s="281">
        <v>155</v>
      </c>
      <c r="AC110" s="305"/>
      <c r="AD110" s="251"/>
      <c r="AE110" s="252"/>
      <c r="AF110" s="280">
        <v>151</v>
      </c>
      <c r="AG110" s="278">
        <v>157</v>
      </c>
      <c r="AH110" s="281">
        <v>127</v>
      </c>
      <c r="AI110" s="277">
        <v>158</v>
      </c>
      <c r="AJ110" s="278">
        <v>169</v>
      </c>
      <c r="AK110" s="279">
        <v>176</v>
      </c>
      <c r="AL110" s="280"/>
      <c r="AM110" s="278"/>
      <c r="AN110" s="281"/>
      <c r="AO110" s="277">
        <v>145</v>
      </c>
      <c r="AP110" s="278">
        <v>137</v>
      </c>
      <c r="AQ110" s="279">
        <v>113</v>
      </c>
      <c r="AR110" s="280">
        <v>161</v>
      </c>
      <c r="AS110" s="278">
        <v>174</v>
      </c>
      <c r="AT110" s="281">
        <v>141</v>
      </c>
      <c r="AU110" s="274">
        <f t="shared" si="20"/>
        <v>5238</v>
      </c>
      <c r="AV110" s="214">
        <f t="shared" si="21"/>
        <v>36</v>
      </c>
      <c r="AW110" s="244">
        <f>(AU110/AV110)-8</f>
        <v>137.5</v>
      </c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6"/>
    </row>
    <row r="111" spans="1:65" ht="15.75" thickBot="1">
      <c r="A111" s="247" t="s">
        <v>78</v>
      </c>
      <c r="B111" s="248"/>
      <c r="C111" s="249">
        <v>8</v>
      </c>
      <c r="D111" s="250">
        <f t="shared" si="24"/>
        <v>144</v>
      </c>
      <c r="E111" s="277"/>
      <c r="F111" s="278"/>
      <c r="G111" s="279"/>
      <c r="H111" s="280"/>
      <c r="I111" s="278"/>
      <c r="J111" s="281"/>
      <c r="K111" s="526">
        <v>139</v>
      </c>
      <c r="L111" s="527">
        <v>166</v>
      </c>
      <c r="M111" s="528">
        <v>195</v>
      </c>
      <c r="N111" s="534">
        <v>146</v>
      </c>
      <c r="O111" s="527">
        <v>155</v>
      </c>
      <c r="P111" s="535">
        <v>108</v>
      </c>
      <c r="Q111" s="526">
        <v>169</v>
      </c>
      <c r="R111" s="527">
        <v>149</v>
      </c>
      <c r="S111" s="528">
        <v>139</v>
      </c>
      <c r="T111" s="534">
        <v>133</v>
      </c>
      <c r="U111" s="527">
        <v>143</v>
      </c>
      <c r="V111" s="535">
        <v>164</v>
      </c>
      <c r="W111" s="277"/>
      <c r="X111" s="278"/>
      <c r="Y111" s="279"/>
      <c r="Z111" s="280"/>
      <c r="AA111" s="278"/>
      <c r="AB111" s="281"/>
      <c r="AC111" s="305"/>
      <c r="AD111" s="251"/>
      <c r="AE111" s="252"/>
      <c r="AF111" s="280"/>
      <c r="AG111" s="278"/>
      <c r="AH111" s="281"/>
      <c r="AI111" s="277"/>
      <c r="AJ111" s="278"/>
      <c r="AK111" s="279"/>
      <c r="AL111" s="280"/>
      <c r="AM111" s="278"/>
      <c r="AN111" s="281"/>
      <c r="AO111" s="526">
        <v>172</v>
      </c>
      <c r="AP111" s="527">
        <v>181</v>
      </c>
      <c r="AQ111" s="528">
        <v>211</v>
      </c>
      <c r="AR111" s="480">
        <v>151</v>
      </c>
      <c r="AS111" s="470">
        <v>177</v>
      </c>
      <c r="AT111" s="481">
        <v>104</v>
      </c>
      <c r="AU111" s="266">
        <f t="shared" si="20"/>
        <v>2802</v>
      </c>
      <c r="AV111" s="267">
        <f t="shared" si="21"/>
        <v>18</v>
      </c>
      <c r="AW111" s="440">
        <f>(AU111/AV111)-8</f>
        <v>147.66666666666666</v>
      </c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6"/>
    </row>
    <row r="112" spans="1:65" ht="15.75" thickBot="1">
      <c r="A112" s="247" t="s">
        <v>78</v>
      </c>
      <c r="B112" s="248" t="s">
        <v>81</v>
      </c>
      <c r="C112" s="249"/>
      <c r="D112" s="250">
        <f t="shared" si="24"/>
        <v>0</v>
      </c>
      <c r="E112" s="277">
        <v>155</v>
      </c>
      <c r="F112" s="278">
        <v>128</v>
      </c>
      <c r="G112" s="279">
        <v>140</v>
      </c>
      <c r="H112" s="280">
        <v>134</v>
      </c>
      <c r="I112" s="278">
        <v>127</v>
      </c>
      <c r="J112" s="281">
        <v>120</v>
      </c>
      <c r="K112" s="277">
        <v>128</v>
      </c>
      <c r="L112" s="278">
        <v>108</v>
      </c>
      <c r="M112" s="279">
        <v>107</v>
      </c>
      <c r="N112" s="280"/>
      <c r="O112" s="278"/>
      <c r="P112" s="281"/>
      <c r="Q112" s="277">
        <v>138</v>
      </c>
      <c r="R112" s="278">
        <v>126</v>
      </c>
      <c r="S112" s="279">
        <v>135</v>
      </c>
      <c r="T112" s="280">
        <v>116</v>
      </c>
      <c r="U112" s="278"/>
      <c r="V112" s="281">
        <v>180</v>
      </c>
      <c r="W112" s="277">
        <v>130</v>
      </c>
      <c r="X112" s="278">
        <v>207</v>
      </c>
      <c r="Y112" s="279">
        <v>142</v>
      </c>
      <c r="Z112" s="280">
        <v>130</v>
      </c>
      <c r="AA112" s="278">
        <v>102</v>
      </c>
      <c r="AB112" s="281">
        <v>187</v>
      </c>
      <c r="AC112" s="305"/>
      <c r="AD112" s="251"/>
      <c r="AE112" s="252"/>
      <c r="AF112" s="280">
        <v>146</v>
      </c>
      <c r="AG112" s="278">
        <v>147</v>
      </c>
      <c r="AH112" s="281">
        <v>174</v>
      </c>
      <c r="AI112" s="277">
        <v>128</v>
      </c>
      <c r="AJ112" s="278">
        <v>138</v>
      </c>
      <c r="AK112" s="279">
        <v>166</v>
      </c>
      <c r="AL112" s="280">
        <v>140</v>
      </c>
      <c r="AM112" s="278">
        <v>123</v>
      </c>
      <c r="AN112" s="281">
        <v>117</v>
      </c>
      <c r="AO112" s="277">
        <v>152</v>
      </c>
      <c r="AP112" s="278">
        <v>114</v>
      </c>
      <c r="AQ112" s="279">
        <v>124</v>
      </c>
      <c r="AR112" s="280">
        <v>162</v>
      </c>
      <c r="AS112" s="278">
        <v>94</v>
      </c>
      <c r="AT112" s="281">
        <v>111</v>
      </c>
      <c r="AU112" s="274">
        <f t="shared" si="20"/>
        <v>4776</v>
      </c>
      <c r="AV112" s="214">
        <f t="shared" si="21"/>
        <v>35</v>
      </c>
      <c r="AW112" s="244">
        <f>AU112/AV112</f>
        <v>136.45714285714286</v>
      </c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6"/>
    </row>
    <row r="113" spans="1:65" ht="15.75" thickBot="1">
      <c r="A113" s="247" t="s">
        <v>78</v>
      </c>
      <c r="B113" s="308"/>
      <c r="C113" s="350"/>
      <c r="D113" s="338"/>
      <c r="E113" s="313"/>
      <c r="F113" s="314"/>
      <c r="G113" s="315"/>
      <c r="H113" s="316"/>
      <c r="I113" s="314"/>
      <c r="J113" s="317"/>
      <c r="K113" s="529">
        <v>124</v>
      </c>
      <c r="L113" s="530">
        <v>131</v>
      </c>
      <c r="M113" s="531">
        <v>137</v>
      </c>
      <c r="N113" s="532">
        <v>129</v>
      </c>
      <c r="O113" s="530">
        <v>159</v>
      </c>
      <c r="P113" s="533">
        <v>129</v>
      </c>
      <c r="Q113" s="529">
        <v>116</v>
      </c>
      <c r="R113" s="530">
        <v>134</v>
      </c>
      <c r="S113" s="531">
        <v>115</v>
      </c>
      <c r="T113" s="532">
        <v>159</v>
      </c>
      <c r="U113" s="530">
        <v>132</v>
      </c>
      <c r="V113" s="533">
        <v>147</v>
      </c>
      <c r="W113" s="313"/>
      <c r="X113" s="314"/>
      <c r="Y113" s="315"/>
      <c r="Z113" s="316"/>
      <c r="AA113" s="314"/>
      <c r="AB113" s="317"/>
      <c r="AC113" s="305"/>
      <c r="AD113" s="251"/>
      <c r="AE113" s="252"/>
      <c r="AF113" s="316"/>
      <c r="AG113" s="314"/>
      <c r="AH113" s="317"/>
      <c r="AI113" s="313"/>
      <c r="AJ113" s="314"/>
      <c r="AK113" s="315"/>
      <c r="AL113" s="316"/>
      <c r="AM113" s="314"/>
      <c r="AN113" s="317"/>
      <c r="AO113" s="529">
        <v>162</v>
      </c>
      <c r="AP113" s="530">
        <v>131</v>
      </c>
      <c r="AQ113" s="531">
        <v>132</v>
      </c>
      <c r="AR113" s="316"/>
      <c r="AS113" s="475">
        <v>184</v>
      </c>
      <c r="AT113" s="483">
        <v>158</v>
      </c>
      <c r="AU113" s="266">
        <f t="shared" si="20"/>
        <v>2379</v>
      </c>
      <c r="AV113" s="267">
        <f t="shared" si="21"/>
        <v>17</v>
      </c>
      <c r="AW113" s="440">
        <f>AU113/AV113</f>
        <v>139.94117647058823</v>
      </c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6"/>
    </row>
    <row r="114" spans="1:65" ht="15.75" thickBot="1">
      <c r="A114" s="247" t="s">
        <v>78</v>
      </c>
      <c r="B114" s="308" t="s">
        <v>110</v>
      </c>
      <c r="C114" s="350">
        <v>8</v>
      </c>
      <c r="D114" s="338">
        <f>SUM(C114*AV114)</f>
        <v>32</v>
      </c>
      <c r="E114" s="313"/>
      <c r="F114" s="314"/>
      <c r="G114" s="315"/>
      <c r="H114" s="316"/>
      <c r="I114" s="314"/>
      <c r="J114" s="317"/>
      <c r="K114" s="313"/>
      <c r="L114" s="314"/>
      <c r="M114" s="315"/>
      <c r="N114" s="316">
        <v>109</v>
      </c>
      <c r="O114" s="314">
        <v>113</v>
      </c>
      <c r="P114" s="317">
        <v>138</v>
      </c>
      <c r="Q114" s="313"/>
      <c r="R114" s="314"/>
      <c r="S114" s="315"/>
      <c r="T114" s="316"/>
      <c r="U114" s="314"/>
      <c r="V114" s="317"/>
      <c r="W114" s="313"/>
      <c r="X114" s="314"/>
      <c r="Y114" s="315"/>
      <c r="Z114" s="316"/>
      <c r="AA114" s="314"/>
      <c r="AB114" s="317"/>
      <c r="AC114" s="305"/>
      <c r="AD114" s="251"/>
      <c r="AE114" s="252"/>
      <c r="AF114" s="316"/>
      <c r="AG114" s="314"/>
      <c r="AH114" s="317"/>
      <c r="AI114" s="313"/>
      <c r="AJ114" s="314"/>
      <c r="AK114" s="315"/>
      <c r="AL114" s="316"/>
      <c r="AM114" s="314"/>
      <c r="AN114" s="317"/>
      <c r="AO114" s="313">
        <v>157</v>
      </c>
      <c r="AP114" s="314"/>
      <c r="AQ114" s="315"/>
      <c r="AR114" s="316"/>
      <c r="AS114" s="314"/>
      <c r="AT114" s="317"/>
      <c r="AU114" s="274">
        <f t="shared" si="20"/>
        <v>517</v>
      </c>
      <c r="AV114" s="214">
        <f t="shared" si="21"/>
        <v>4</v>
      </c>
      <c r="AW114" s="244">
        <f>(AU114/AV114)-8</f>
        <v>121.25</v>
      </c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6"/>
    </row>
    <row r="115" spans="1:65" ht="15.75" thickBot="1">
      <c r="A115" s="247" t="s">
        <v>78</v>
      </c>
      <c r="B115" s="308" t="s">
        <v>119</v>
      </c>
      <c r="C115" s="350"/>
      <c r="D115" s="338">
        <v>0</v>
      </c>
      <c r="E115" s="313">
        <v>148</v>
      </c>
      <c r="F115" s="314">
        <v>137</v>
      </c>
      <c r="G115" s="315">
        <v>147</v>
      </c>
      <c r="H115" s="316"/>
      <c r="I115" s="314"/>
      <c r="J115" s="317"/>
      <c r="K115" s="313"/>
      <c r="L115" s="314"/>
      <c r="M115" s="315"/>
      <c r="N115" s="316">
        <v>139</v>
      </c>
      <c r="O115" s="314">
        <v>159</v>
      </c>
      <c r="P115" s="317">
        <v>150</v>
      </c>
      <c r="Q115" s="313">
        <v>154</v>
      </c>
      <c r="R115" s="314">
        <v>152</v>
      </c>
      <c r="S115" s="315">
        <v>193</v>
      </c>
      <c r="T115" s="316">
        <v>141</v>
      </c>
      <c r="U115" s="314">
        <v>174</v>
      </c>
      <c r="V115" s="317">
        <v>151</v>
      </c>
      <c r="W115" s="313">
        <v>132</v>
      </c>
      <c r="X115" s="314">
        <v>156</v>
      </c>
      <c r="Y115" s="315">
        <v>164</v>
      </c>
      <c r="Z115" s="316"/>
      <c r="AA115" s="314"/>
      <c r="AB115" s="317"/>
      <c r="AC115" s="305"/>
      <c r="AD115" s="251"/>
      <c r="AE115" s="252"/>
      <c r="AF115" s="316"/>
      <c r="AG115" s="314"/>
      <c r="AH115" s="317"/>
      <c r="AI115" s="313"/>
      <c r="AJ115" s="314"/>
      <c r="AK115" s="315"/>
      <c r="AL115" s="316">
        <v>156</v>
      </c>
      <c r="AM115" s="314">
        <v>173</v>
      </c>
      <c r="AN115" s="317">
        <v>177</v>
      </c>
      <c r="AO115" s="313"/>
      <c r="AP115" s="314"/>
      <c r="AQ115" s="315"/>
      <c r="AR115" s="316">
        <v>113</v>
      </c>
      <c r="AS115" s="314">
        <v>137</v>
      </c>
      <c r="AT115" s="317">
        <v>154</v>
      </c>
      <c r="AU115" s="274">
        <f t="shared" si="20"/>
        <v>3207</v>
      </c>
      <c r="AV115" s="214">
        <f t="shared" si="21"/>
        <v>21</v>
      </c>
      <c r="AW115" s="244">
        <f>(AU115/AV115)</f>
        <v>152.71428571428572</v>
      </c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6"/>
    </row>
    <row r="116" spans="1:65" ht="15.75" thickBot="1">
      <c r="A116" s="247" t="s">
        <v>78</v>
      </c>
      <c r="B116" s="308"/>
      <c r="C116" s="350"/>
      <c r="D116" s="338"/>
      <c r="E116" s="313"/>
      <c r="F116" s="314"/>
      <c r="G116" s="315"/>
      <c r="H116" s="316"/>
      <c r="I116" s="314"/>
      <c r="J116" s="317"/>
      <c r="K116" s="529">
        <v>127</v>
      </c>
      <c r="L116" s="530">
        <v>145</v>
      </c>
      <c r="M116" s="531">
        <v>137</v>
      </c>
      <c r="N116" s="316"/>
      <c r="O116" s="314"/>
      <c r="P116" s="317"/>
      <c r="Q116" s="529">
        <v>154</v>
      </c>
      <c r="R116" s="530">
        <v>221</v>
      </c>
      <c r="S116" s="531">
        <v>168</v>
      </c>
      <c r="T116" s="532">
        <v>127</v>
      </c>
      <c r="U116" s="530">
        <v>181</v>
      </c>
      <c r="V116" s="533">
        <v>247</v>
      </c>
      <c r="W116" s="313"/>
      <c r="X116" s="314"/>
      <c r="Y116" s="315"/>
      <c r="Z116" s="316"/>
      <c r="AA116" s="314"/>
      <c r="AB116" s="317"/>
      <c r="AC116" s="305"/>
      <c r="AD116" s="251"/>
      <c r="AE116" s="252"/>
      <c r="AF116" s="316"/>
      <c r="AG116" s="314"/>
      <c r="AH116" s="317"/>
      <c r="AI116" s="313"/>
      <c r="AJ116" s="314"/>
      <c r="AK116" s="315"/>
      <c r="AL116" s="316"/>
      <c r="AM116" s="314"/>
      <c r="AN116" s="317"/>
      <c r="AO116" s="529">
        <v>159</v>
      </c>
      <c r="AP116" s="530">
        <v>142</v>
      </c>
      <c r="AQ116" s="531">
        <v>166</v>
      </c>
      <c r="AR116" s="482">
        <v>146</v>
      </c>
      <c r="AS116" s="314"/>
      <c r="AT116" s="317"/>
      <c r="AU116" s="266">
        <f t="shared" si="20"/>
        <v>2120</v>
      </c>
      <c r="AV116" s="267">
        <f t="shared" si="21"/>
        <v>13</v>
      </c>
      <c r="AW116" s="440">
        <f>(AU116/AV116)</f>
        <v>163.07692307692307</v>
      </c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  <c r="BI116" s="245"/>
      <c r="BJ116" s="245"/>
      <c r="BK116" s="245"/>
      <c r="BL116" s="245"/>
      <c r="BM116" s="246"/>
    </row>
    <row r="117" spans="1:65" ht="15.75" thickBot="1">
      <c r="A117" s="247" t="s">
        <v>78</v>
      </c>
      <c r="B117" s="308" t="s">
        <v>135</v>
      </c>
      <c r="C117" s="350"/>
      <c r="D117" s="338">
        <v>0</v>
      </c>
      <c r="E117" s="313"/>
      <c r="F117" s="314"/>
      <c r="G117" s="315"/>
      <c r="H117" s="316">
        <v>186</v>
      </c>
      <c r="I117" s="314">
        <v>181</v>
      </c>
      <c r="J117" s="317">
        <v>163</v>
      </c>
      <c r="K117" s="529"/>
      <c r="L117" s="530"/>
      <c r="M117" s="531"/>
      <c r="N117" s="316"/>
      <c r="O117" s="314"/>
      <c r="P117" s="317"/>
      <c r="Q117" s="313"/>
      <c r="R117" s="314"/>
      <c r="S117" s="315"/>
      <c r="T117" s="316"/>
      <c r="U117" s="314"/>
      <c r="V117" s="317"/>
      <c r="W117" s="313"/>
      <c r="X117" s="314"/>
      <c r="Y117" s="315"/>
      <c r="Z117" s="316">
        <v>160</v>
      </c>
      <c r="AA117" s="314">
        <v>179</v>
      </c>
      <c r="AB117" s="317">
        <v>165</v>
      </c>
      <c r="AC117" s="305"/>
      <c r="AD117" s="251"/>
      <c r="AE117" s="252"/>
      <c r="AF117" s="316"/>
      <c r="AG117" s="314"/>
      <c r="AH117" s="317"/>
      <c r="AI117" s="313"/>
      <c r="AJ117" s="314"/>
      <c r="AK117" s="315"/>
      <c r="AL117" s="316"/>
      <c r="AM117" s="314"/>
      <c r="AN117" s="317"/>
      <c r="AO117" s="313"/>
      <c r="AP117" s="314"/>
      <c r="AQ117" s="315"/>
      <c r="AR117" s="316"/>
      <c r="AS117" s="314"/>
      <c r="AT117" s="317"/>
      <c r="AU117" s="274">
        <f t="shared" si="20"/>
        <v>1034</v>
      </c>
      <c r="AV117" s="214">
        <f t="shared" si="21"/>
        <v>6</v>
      </c>
      <c r="AW117" s="244">
        <f>(AU117/AV117)</f>
        <v>172.33333333333334</v>
      </c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6"/>
    </row>
    <row r="118" spans="1:65" ht="15.75" thickBot="1">
      <c r="A118" s="247" t="s">
        <v>78</v>
      </c>
      <c r="B118" s="308"/>
      <c r="C118" s="350"/>
      <c r="D118" s="338"/>
      <c r="E118" s="313"/>
      <c r="F118" s="314"/>
      <c r="G118" s="315"/>
      <c r="H118" s="316"/>
      <c r="I118" s="314"/>
      <c r="J118" s="317"/>
      <c r="K118" s="313"/>
      <c r="L118" s="314"/>
      <c r="M118" s="315"/>
      <c r="N118" s="532">
        <v>185</v>
      </c>
      <c r="O118" s="530">
        <v>211</v>
      </c>
      <c r="P118" s="533">
        <v>204</v>
      </c>
      <c r="Q118" s="313"/>
      <c r="R118" s="314"/>
      <c r="S118" s="315"/>
      <c r="T118" s="316"/>
      <c r="U118" s="314"/>
      <c r="V118" s="317"/>
      <c r="W118" s="313"/>
      <c r="X118" s="314"/>
      <c r="Y118" s="315"/>
      <c r="Z118" s="316"/>
      <c r="AA118" s="314"/>
      <c r="AB118" s="317"/>
      <c r="AC118" s="305"/>
      <c r="AD118" s="251"/>
      <c r="AE118" s="252"/>
      <c r="AF118" s="316"/>
      <c r="AG118" s="314"/>
      <c r="AH118" s="317"/>
      <c r="AI118" s="313"/>
      <c r="AJ118" s="314"/>
      <c r="AK118" s="315"/>
      <c r="AL118" s="316"/>
      <c r="AM118" s="314"/>
      <c r="AN118" s="317"/>
      <c r="AO118" s="313"/>
      <c r="AP118" s="314"/>
      <c r="AQ118" s="315"/>
      <c r="AR118" s="482">
        <v>192</v>
      </c>
      <c r="AS118" s="475">
        <v>156</v>
      </c>
      <c r="AT118" s="483">
        <v>206</v>
      </c>
      <c r="AU118" s="266">
        <f t="shared" si="20"/>
        <v>1154</v>
      </c>
      <c r="AV118" s="267">
        <f t="shared" si="21"/>
        <v>6</v>
      </c>
      <c r="AW118" s="440">
        <f>(AU118/AV118)</f>
        <v>192.33333333333334</v>
      </c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  <c r="BI118" s="245"/>
      <c r="BJ118" s="245"/>
      <c r="BK118" s="245"/>
      <c r="BL118" s="245"/>
      <c r="BM118" s="246"/>
    </row>
    <row r="119" spans="1:65" ht="15.75" thickBot="1">
      <c r="A119" s="307" t="s">
        <v>78</v>
      </c>
      <c r="B119" s="308" t="s">
        <v>82</v>
      </c>
      <c r="C119" s="434"/>
      <c r="D119" s="338">
        <f>C119*AV119</f>
        <v>0</v>
      </c>
      <c r="E119" s="313">
        <v>161</v>
      </c>
      <c r="F119" s="314">
        <v>151</v>
      </c>
      <c r="G119" s="315">
        <v>178</v>
      </c>
      <c r="H119" s="316">
        <v>180</v>
      </c>
      <c r="I119" s="314">
        <v>139</v>
      </c>
      <c r="J119" s="317">
        <v>177</v>
      </c>
      <c r="K119" s="313">
        <v>172</v>
      </c>
      <c r="L119" s="314">
        <v>177</v>
      </c>
      <c r="M119" s="315">
        <v>149</v>
      </c>
      <c r="N119" s="316">
        <v>192</v>
      </c>
      <c r="O119" s="314">
        <v>194</v>
      </c>
      <c r="P119" s="317">
        <v>194</v>
      </c>
      <c r="Q119" s="313">
        <v>171</v>
      </c>
      <c r="R119" s="314">
        <v>156</v>
      </c>
      <c r="S119" s="315">
        <v>118</v>
      </c>
      <c r="T119" s="316">
        <v>146</v>
      </c>
      <c r="U119" s="314">
        <v>178</v>
      </c>
      <c r="V119" s="317">
        <v>155</v>
      </c>
      <c r="W119" s="313">
        <v>141</v>
      </c>
      <c r="X119" s="314">
        <v>190</v>
      </c>
      <c r="Y119" s="315">
        <v>192</v>
      </c>
      <c r="Z119" s="316">
        <v>174</v>
      </c>
      <c r="AA119" s="314">
        <v>198</v>
      </c>
      <c r="AB119" s="317">
        <v>190</v>
      </c>
      <c r="AC119" s="305"/>
      <c r="AD119" s="251"/>
      <c r="AE119" s="252"/>
      <c r="AF119" s="316">
        <v>129</v>
      </c>
      <c r="AG119" s="314">
        <v>173</v>
      </c>
      <c r="AH119" s="317">
        <v>204</v>
      </c>
      <c r="AI119" s="313">
        <v>151</v>
      </c>
      <c r="AJ119" s="314">
        <v>190</v>
      </c>
      <c r="AK119" s="315">
        <v>155</v>
      </c>
      <c r="AL119" s="316">
        <v>225</v>
      </c>
      <c r="AM119" s="314">
        <v>198</v>
      </c>
      <c r="AN119" s="317">
        <v>166</v>
      </c>
      <c r="AO119" s="313">
        <v>225</v>
      </c>
      <c r="AP119" s="314">
        <v>159</v>
      </c>
      <c r="AQ119" s="315">
        <v>171</v>
      </c>
      <c r="AR119" s="316">
        <v>147</v>
      </c>
      <c r="AS119" s="314">
        <v>170</v>
      </c>
      <c r="AT119" s="317">
        <v>132</v>
      </c>
      <c r="AU119" s="274">
        <f t="shared" si="20"/>
        <v>6668</v>
      </c>
      <c r="AV119" s="214">
        <f t="shared" si="21"/>
        <v>39</v>
      </c>
      <c r="AW119" s="244">
        <f>AU119/AV119</f>
        <v>170.97435897435898</v>
      </c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6"/>
    </row>
    <row r="120" spans="1:65" ht="15.75" thickBot="1">
      <c r="A120" s="282" t="s">
        <v>78</v>
      </c>
      <c r="B120" s="283"/>
      <c r="C120" s="309"/>
      <c r="D120" s="285"/>
      <c r="E120" s="290"/>
      <c r="F120" s="291"/>
      <c r="G120" s="292"/>
      <c r="H120" s="293"/>
      <c r="I120" s="291"/>
      <c r="J120" s="294"/>
      <c r="K120" s="577">
        <v>166</v>
      </c>
      <c r="L120" s="537">
        <v>200</v>
      </c>
      <c r="M120" s="578">
        <v>201</v>
      </c>
      <c r="N120" s="536">
        <v>168</v>
      </c>
      <c r="O120" s="537">
        <v>208</v>
      </c>
      <c r="P120" s="538">
        <v>206</v>
      </c>
      <c r="Q120" s="577">
        <v>190</v>
      </c>
      <c r="R120" s="537">
        <v>201</v>
      </c>
      <c r="S120" s="578">
        <v>196</v>
      </c>
      <c r="T120" s="536">
        <v>239</v>
      </c>
      <c r="U120" s="537">
        <v>148</v>
      </c>
      <c r="V120" s="538">
        <v>232</v>
      </c>
      <c r="W120" s="290"/>
      <c r="X120" s="291"/>
      <c r="Y120" s="292"/>
      <c r="Z120" s="293"/>
      <c r="AA120" s="291"/>
      <c r="AB120" s="294"/>
      <c r="AC120" s="328"/>
      <c r="AD120" s="286"/>
      <c r="AE120" s="287"/>
      <c r="AF120" s="465"/>
      <c r="AG120" s="466"/>
      <c r="AH120" s="467"/>
      <c r="AI120" s="290"/>
      <c r="AJ120" s="291"/>
      <c r="AK120" s="292"/>
      <c r="AL120" s="293"/>
      <c r="AM120" s="291"/>
      <c r="AN120" s="294"/>
      <c r="AO120" s="577">
        <v>200</v>
      </c>
      <c r="AP120" s="537">
        <v>189</v>
      </c>
      <c r="AQ120" s="578">
        <v>171</v>
      </c>
      <c r="AR120" s="508">
        <v>173</v>
      </c>
      <c r="AS120" s="472">
        <v>162</v>
      </c>
      <c r="AT120" s="509">
        <v>165</v>
      </c>
      <c r="AU120" s="463">
        <f t="shared" si="20"/>
        <v>3415</v>
      </c>
      <c r="AV120" s="464">
        <f t="shared" si="21"/>
        <v>18</v>
      </c>
      <c r="AW120" s="440">
        <f>AU120/AV120</f>
        <v>189.72222222222223</v>
      </c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6"/>
    </row>
    <row r="121" spans="1:65" ht="15.75" thickBot="1">
      <c r="A121" s="297" t="s">
        <v>83</v>
      </c>
      <c r="B121" s="298" t="s">
        <v>84</v>
      </c>
      <c r="C121" s="384"/>
      <c r="D121" s="336">
        <f>C121*AV121</f>
        <v>0</v>
      </c>
      <c r="E121" s="299">
        <v>147</v>
      </c>
      <c r="F121" s="300">
        <v>170</v>
      </c>
      <c r="G121" s="301">
        <v>126</v>
      </c>
      <c r="H121" s="303">
        <v>133</v>
      </c>
      <c r="I121" s="300">
        <v>135</v>
      </c>
      <c r="J121" s="304">
        <v>164</v>
      </c>
      <c r="K121" s="299">
        <v>134</v>
      </c>
      <c r="L121" s="300">
        <v>154</v>
      </c>
      <c r="M121" s="301">
        <v>162</v>
      </c>
      <c r="N121" s="303">
        <v>112</v>
      </c>
      <c r="O121" s="300">
        <v>148</v>
      </c>
      <c r="P121" s="304">
        <v>137</v>
      </c>
      <c r="Q121" s="299">
        <v>121</v>
      </c>
      <c r="R121" s="300">
        <v>125</v>
      </c>
      <c r="S121" s="301">
        <v>136</v>
      </c>
      <c r="T121" s="303"/>
      <c r="U121" s="300"/>
      <c r="V121" s="304"/>
      <c r="W121" s="299">
        <v>123</v>
      </c>
      <c r="X121" s="300">
        <v>162</v>
      </c>
      <c r="Y121" s="301">
        <v>172</v>
      </c>
      <c r="Z121" s="303">
        <v>156</v>
      </c>
      <c r="AA121" s="300">
        <v>154</v>
      </c>
      <c r="AB121" s="304">
        <v>89</v>
      </c>
      <c r="AC121" s="299">
        <v>136</v>
      </c>
      <c r="AD121" s="300">
        <v>157</v>
      </c>
      <c r="AE121" s="301">
        <v>164</v>
      </c>
      <c r="AF121" s="305"/>
      <c r="AG121" s="251"/>
      <c r="AH121" s="252"/>
      <c r="AI121" s="299">
        <v>173</v>
      </c>
      <c r="AJ121" s="300">
        <v>157</v>
      </c>
      <c r="AK121" s="301">
        <v>124</v>
      </c>
      <c r="AL121" s="303">
        <v>114</v>
      </c>
      <c r="AM121" s="300">
        <v>157</v>
      </c>
      <c r="AN121" s="304">
        <v>110</v>
      </c>
      <c r="AO121" s="299">
        <v>141</v>
      </c>
      <c r="AP121" s="300">
        <v>139</v>
      </c>
      <c r="AQ121" s="301">
        <v>163</v>
      </c>
      <c r="AR121" s="303">
        <v>109</v>
      </c>
      <c r="AS121" s="300">
        <v>180</v>
      </c>
      <c r="AT121" s="304">
        <v>152</v>
      </c>
      <c r="AU121" s="274">
        <f t="shared" si="20"/>
        <v>5136</v>
      </c>
      <c r="AV121" s="214">
        <f t="shared" si="21"/>
        <v>36</v>
      </c>
      <c r="AW121" s="244">
        <f>AU121/AV121</f>
        <v>142.66666666666666</v>
      </c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6"/>
    </row>
    <row r="122" spans="1:65" ht="15.75" thickBot="1">
      <c r="A122" s="297" t="s">
        <v>83</v>
      </c>
      <c r="B122" s="298"/>
      <c r="C122" s="384"/>
      <c r="D122" s="336"/>
      <c r="E122" s="523">
        <v>143</v>
      </c>
      <c r="F122" s="524">
        <v>152</v>
      </c>
      <c r="G122" s="525">
        <v>127</v>
      </c>
      <c r="H122" s="477">
        <v>132</v>
      </c>
      <c r="I122" s="478">
        <v>179</v>
      </c>
      <c r="J122" s="479">
        <v>157</v>
      </c>
      <c r="K122" s="299"/>
      <c r="L122" s="300"/>
      <c r="M122" s="301"/>
      <c r="N122" s="303"/>
      <c r="O122" s="300"/>
      <c r="P122" s="304"/>
      <c r="Q122" s="299"/>
      <c r="R122" s="300"/>
      <c r="S122" s="301"/>
      <c r="T122" s="303"/>
      <c r="U122" s="300"/>
      <c r="V122" s="304"/>
      <c r="W122" s="510">
        <v>169</v>
      </c>
      <c r="X122" s="478">
        <v>162</v>
      </c>
      <c r="Y122" s="511">
        <v>135</v>
      </c>
      <c r="Z122" s="539">
        <v>152</v>
      </c>
      <c r="AA122" s="524">
        <v>103</v>
      </c>
      <c r="AB122" s="540">
        <v>146</v>
      </c>
      <c r="AC122" s="299"/>
      <c r="AD122" s="300"/>
      <c r="AE122" s="301"/>
      <c r="AF122" s="305"/>
      <c r="AG122" s="251"/>
      <c r="AH122" s="252"/>
      <c r="AI122" s="523">
        <v>161</v>
      </c>
      <c r="AJ122" s="524">
        <v>132</v>
      </c>
      <c r="AK122" s="525">
        <v>140</v>
      </c>
      <c r="AL122" s="303"/>
      <c r="AM122" s="300"/>
      <c r="AN122" s="304"/>
      <c r="AO122" s="299"/>
      <c r="AP122" s="300"/>
      <c r="AQ122" s="301"/>
      <c r="AR122" s="303"/>
      <c r="AS122" s="300"/>
      <c r="AT122" s="304"/>
      <c r="AU122" s="266">
        <f aca="true" t="shared" si="25" ref="AU122:AU132">SUM(E122:AT122)</f>
        <v>2190</v>
      </c>
      <c r="AV122" s="267">
        <f aca="true" t="shared" si="26" ref="AV122:AV132">COUNT(E122:AT122)</f>
        <v>15</v>
      </c>
      <c r="AW122" s="440">
        <f aca="true" t="shared" si="27" ref="AW122:AW132">AU122/AV122</f>
        <v>146</v>
      </c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6"/>
    </row>
    <row r="123" spans="1:65" ht="15.75" thickBot="1">
      <c r="A123" s="297" t="s">
        <v>83</v>
      </c>
      <c r="B123" s="580" t="s">
        <v>147</v>
      </c>
      <c r="C123" s="384"/>
      <c r="D123" s="336">
        <v>0</v>
      </c>
      <c r="E123" s="523"/>
      <c r="F123" s="524"/>
      <c r="G123" s="525"/>
      <c r="H123" s="477"/>
      <c r="I123" s="478"/>
      <c r="J123" s="479"/>
      <c r="K123" s="299"/>
      <c r="L123" s="300"/>
      <c r="M123" s="301"/>
      <c r="N123" s="303"/>
      <c r="O123" s="300"/>
      <c r="P123" s="304"/>
      <c r="Q123" s="299"/>
      <c r="R123" s="300"/>
      <c r="S123" s="301"/>
      <c r="T123" s="303"/>
      <c r="U123" s="300"/>
      <c r="V123" s="304"/>
      <c r="W123" s="510"/>
      <c r="X123" s="478"/>
      <c r="Y123" s="511"/>
      <c r="Z123" s="303"/>
      <c r="AA123" s="300"/>
      <c r="AB123" s="304"/>
      <c r="AC123" s="299"/>
      <c r="AD123" s="300"/>
      <c r="AE123" s="301"/>
      <c r="AF123" s="305"/>
      <c r="AG123" s="251"/>
      <c r="AH123" s="252"/>
      <c r="AI123" s="299"/>
      <c r="AJ123" s="300"/>
      <c r="AK123" s="301"/>
      <c r="AL123" s="303"/>
      <c r="AM123" s="300"/>
      <c r="AN123" s="304"/>
      <c r="AO123" s="299"/>
      <c r="AP123" s="300"/>
      <c r="AQ123" s="301"/>
      <c r="AR123" s="303"/>
      <c r="AS123" s="300"/>
      <c r="AT123" s="304"/>
      <c r="AU123" s="554">
        <f>SUM(E123:AT123)</f>
        <v>0</v>
      </c>
      <c r="AV123" s="555">
        <f>COUNT(E123:AT123)</f>
        <v>0</v>
      </c>
      <c r="AW123" s="556" t="e">
        <f>AU123/AV123</f>
        <v>#DIV/0!</v>
      </c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  <c r="BI123" s="245"/>
      <c r="BJ123" s="245"/>
      <c r="BK123" s="245"/>
      <c r="BL123" s="245"/>
      <c r="BM123" s="246"/>
    </row>
    <row r="124" spans="1:65" ht="15.75" thickBot="1">
      <c r="A124" s="297" t="s">
        <v>83</v>
      </c>
      <c r="B124" s="298"/>
      <c r="C124" s="384"/>
      <c r="D124" s="336"/>
      <c r="E124" s="523"/>
      <c r="F124" s="524"/>
      <c r="G124" s="525"/>
      <c r="H124" s="477"/>
      <c r="I124" s="478"/>
      <c r="J124" s="479"/>
      <c r="K124" s="299"/>
      <c r="L124" s="300"/>
      <c r="M124" s="301"/>
      <c r="N124" s="303"/>
      <c r="O124" s="300"/>
      <c r="P124" s="304"/>
      <c r="Q124" s="299"/>
      <c r="R124" s="300"/>
      <c r="S124" s="301"/>
      <c r="T124" s="303"/>
      <c r="U124" s="300"/>
      <c r="V124" s="304"/>
      <c r="W124" s="510"/>
      <c r="X124" s="478"/>
      <c r="Y124" s="511"/>
      <c r="Z124" s="539">
        <v>111</v>
      </c>
      <c r="AA124" s="524">
        <v>117</v>
      </c>
      <c r="AB124" s="540">
        <v>128</v>
      </c>
      <c r="AC124" s="299"/>
      <c r="AD124" s="300"/>
      <c r="AE124" s="301"/>
      <c r="AF124" s="305"/>
      <c r="AG124" s="251"/>
      <c r="AH124" s="252"/>
      <c r="AI124" s="523">
        <v>140</v>
      </c>
      <c r="AJ124" s="524">
        <v>146</v>
      </c>
      <c r="AK124" s="525">
        <v>130</v>
      </c>
      <c r="AL124" s="303"/>
      <c r="AM124" s="300"/>
      <c r="AN124" s="304"/>
      <c r="AO124" s="299"/>
      <c r="AP124" s="300"/>
      <c r="AQ124" s="301"/>
      <c r="AR124" s="303"/>
      <c r="AS124" s="300"/>
      <c r="AT124" s="304"/>
      <c r="AU124" s="266">
        <f>SUM(E124:AT124)</f>
        <v>772</v>
      </c>
      <c r="AV124" s="267">
        <f>COUNT(E124:AT124)</f>
        <v>6</v>
      </c>
      <c r="AW124" s="440">
        <f>AU124/AV124</f>
        <v>128.66666666666666</v>
      </c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6"/>
    </row>
    <row r="125" spans="1:65" ht="15.75" thickBot="1">
      <c r="A125" s="297" t="s">
        <v>83</v>
      </c>
      <c r="B125" s="248" t="s">
        <v>108</v>
      </c>
      <c r="C125" s="268"/>
      <c r="D125" s="250">
        <f>C125*AV125</f>
        <v>0</v>
      </c>
      <c r="E125" s="277">
        <v>109</v>
      </c>
      <c r="F125" s="278">
        <v>137</v>
      </c>
      <c r="G125" s="279">
        <v>141</v>
      </c>
      <c r="H125" s="280">
        <v>119</v>
      </c>
      <c r="I125" s="278">
        <v>125</v>
      </c>
      <c r="J125" s="281">
        <v>150</v>
      </c>
      <c r="K125" s="277">
        <v>171</v>
      </c>
      <c r="L125" s="278">
        <v>159</v>
      </c>
      <c r="M125" s="279">
        <v>100</v>
      </c>
      <c r="N125" s="280"/>
      <c r="O125" s="278"/>
      <c r="P125" s="281"/>
      <c r="Q125" s="277">
        <v>72</v>
      </c>
      <c r="R125" s="278">
        <v>97</v>
      </c>
      <c r="S125" s="279">
        <v>155</v>
      </c>
      <c r="T125" s="280">
        <v>83</v>
      </c>
      <c r="U125" s="278">
        <v>113</v>
      </c>
      <c r="V125" s="281">
        <v>154</v>
      </c>
      <c r="W125" s="277">
        <v>107</v>
      </c>
      <c r="X125" s="278">
        <v>118</v>
      </c>
      <c r="Y125" s="279">
        <v>112</v>
      </c>
      <c r="Z125" s="280">
        <v>116</v>
      </c>
      <c r="AA125" s="278">
        <v>123</v>
      </c>
      <c r="AB125" s="281">
        <v>129</v>
      </c>
      <c r="AC125" s="277">
        <v>131</v>
      </c>
      <c r="AD125" s="278">
        <v>116</v>
      </c>
      <c r="AE125" s="279">
        <v>112</v>
      </c>
      <c r="AF125" s="305"/>
      <c r="AG125" s="251"/>
      <c r="AH125" s="252"/>
      <c r="AI125" s="277">
        <v>93</v>
      </c>
      <c r="AJ125" s="278">
        <v>131</v>
      </c>
      <c r="AK125" s="279">
        <v>158</v>
      </c>
      <c r="AL125" s="280">
        <v>119</v>
      </c>
      <c r="AM125" s="278">
        <v>109</v>
      </c>
      <c r="AN125" s="281">
        <v>99</v>
      </c>
      <c r="AO125" s="277">
        <v>130</v>
      </c>
      <c r="AP125" s="278">
        <v>137</v>
      </c>
      <c r="AQ125" s="279">
        <v>112</v>
      </c>
      <c r="AR125" s="280">
        <v>132</v>
      </c>
      <c r="AS125" s="278">
        <v>123</v>
      </c>
      <c r="AT125" s="281">
        <v>104</v>
      </c>
      <c r="AU125" s="274">
        <f t="shared" si="25"/>
        <v>4396</v>
      </c>
      <c r="AV125" s="214">
        <f t="shared" si="26"/>
        <v>36</v>
      </c>
      <c r="AW125" s="244">
        <f t="shared" si="27"/>
        <v>122.11111111111111</v>
      </c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6"/>
    </row>
    <row r="126" spans="1:65" ht="15.75" thickBot="1">
      <c r="A126" s="297" t="s">
        <v>83</v>
      </c>
      <c r="B126" s="248"/>
      <c r="C126" s="268"/>
      <c r="D126" s="250">
        <v>0</v>
      </c>
      <c r="E126" s="277"/>
      <c r="F126" s="278"/>
      <c r="G126" s="279"/>
      <c r="H126" s="480">
        <v>87</v>
      </c>
      <c r="I126" s="470">
        <v>83</v>
      </c>
      <c r="J126" s="481">
        <v>79</v>
      </c>
      <c r="K126" s="277"/>
      <c r="L126" s="278"/>
      <c r="M126" s="279"/>
      <c r="N126" s="280"/>
      <c r="O126" s="278"/>
      <c r="P126" s="281"/>
      <c r="Q126" s="277"/>
      <c r="R126" s="278"/>
      <c r="S126" s="279"/>
      <c r="T126" s="280"/>
      <c r="U126" s="278"/>
      <c r="V126" s="281"/>
      <c r="W126" s="469">
        <v>134</v>
      </c>
      <c r="X126" s="470">
        <v>100</v>
      </c>
      <c r="Y126" s="468">
        <v>157</v>
      </c>
      <c r="Z126" s="280"/>
      <c r="AA126" s="278"/>
      <c r="AB126" s="281"/>
      <c r="AC126" s="277"/>
      <c r="AD126" s="278"/>
      <c r="AE126" s="279"/>
      <c r="AF126" s="305"/>
      <c r="AG126" s="251"/>
      <c r="AH126" s="252"/>
      <c r="AI126" s="277"/>
      <c r="AJ126" s="278"/>
      <c r="AK126" s="279"/>
      <c r="AL126" s="280"/>
      <c r="AM126" s="278"/>
      <c r="AN126" s="281"/>
      <c r="AO126" s="277"/>
      <c r="AP126" s="278"/>
      <c r="AQ126" s="279"/>
      <c r="AR126" s="280"/>
      <c r="AS126" s="278"/>
      <c r="AT126" s="281"/>
      <c r="AU126" s="266">
        <f t="shared" si="25"/>
        <v>640</v>
      </c>
      <c r="AV126" s="267">
        <f t="shared" si="26"/>
        <v>6</v>
      </c>
      <c r="AW126" s="440">
        <f t="shared" si="27"/>
        <v>106.66666666666667</v>
      </c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6"/>
    </row>
    <row r="127" spans="1:65" ht="15.75" thickBot="1">
      <c r="A127" s="297" t="s">
        <v>83</v>
      </c>
      <c r="B127" s="553" t="s">
        <v>143</v>
      </c>
      <c r="C127" s="268"/>
      <c r="D127" s="250">
        <v>0</v>
      </c>
      <c r="E127" s="277"/>
      <c r="F127" s="278"/>
      <c r="G127" s="279"/>
      <c r="H127" s="480"/>
      <c r="I127" s="470"/>
      <c r="J127" s="481"/>
      <c r="K127" s="277"/>
      <c r="L127" s="278"/>
      <c r="M127" s="279"/>
      <c r="N127" s="280"/>
      <c r="O127" s="278"/>
      <c r="P127" s="281"/>
      <c r="Q127" s="277"/>
      <c r="R127" s="278"/>
      <c r="S127" s="279"/>
      <c r="T127" s="280"/>
      <c r="U127" s="278"/>
      <c r="V127" s="281"/>
      <c r="W127" s="469"/>
      <c r="X127" s="470"/>
      <c r="Y127" s="468"/>
      <c r="Z127" s="280"/>
      <c r="AA127" s="278"/>
      <c r="AB127" s="281"/>
      <c r="AC127" s="277"/>
      <c r="AD127" s="278"/>
      <c r="AE127" s="279"/>
      <c r="AF127" s="305"/>
      <c r="AG127" s="251"/>
      <c r="AH127" s="252"/>
      <c r="AI127" s="277"/>
      <c r="AJ127" s="278"/>
      <c r="AK127" s="279"/>
      <c r="AL127" s="280"/>
      <c r="AM127" s="278"/>
      <c r="AN127" s="281"/>
      <c r="AO127" s="277"/>
      <c r="AP127" s="278"/>
      <c r="AQ127" s="279"/>
      <c r="AR127" s="280"/>
      <c r="AS127" s="278"/>
      <c r="AT127" s="281"/>
      <c r="AU127" s="554">
        <f>SUM(E127:AT127)</f>
        <v>0</v>
      </c>
      <c r="AV127" s="555">
        <f>COUNT(E127:AT127)</f>
        <v>0</v>
      </c>
      <c r="AW127" s="556" t="e">
        <f>AU127/AV127</f>
        <v>#DIV/0!</v>
      </c>
      <c r="AX127" s="245"/>
      <c r="AY127" s="245"/>
      <c r="AZ127" s="245"/>
      <c r="BA127" s="245"/>
      <c r="BB127" s="245"/>
      <c r="BC127" s="245"/>
      <c r="BD127" s="245"/>
      <c r="BE127" s="245"/>
      <c r="BF127" s="245"/>
      <c r="BG127" s="245"/>
      <c r="BH127" s="245"/>
      <c r="BI127" s="245"/>
      <c r="BJ127" s="245"/>
      <c r="BK127" s="245"/>
      <c r="BL127" s="245"/>
      <c r="BM127" s="246"/>
    </row>
    <row r="128" spans="1:65" ht="15.75" thickBot="1">
      <c r="A128" s="297" t="s">
        <v>83</v>
      </c>
      <c r="B128" s="248"/>
      <c r="C128" s="268"/>
      <c r="D128" s="250"/>
      <c r="E128" s="526">
        <v>136</v>
      </c>
      <c r="F128" s="527">
        <v>98</v>
      </c>
      <c r="G128" s="528">
        <v>168</v>
      </c>
      <c r="H128" s="480"/>
      <c r="I128" s="470"/>
      <c r="J128" s="481"/>
      <c r="K128" s="277"/>
      <c r="L128" s="278"/>
      <c r="M128" s="279"/>
      <c r="N128" s="280"/>
      <c r="O128" s="278"/>
      <c r="P128" s="281"/>
      <c r="Q128" s="277"/>
      <c r="R128" s="278"/>
      <c r="S128" s="279"/>
      <c r="T128" s="280"/>
      <c r="U128" s="278"/>
      <c r="V128" s="281"/>
      <c r="W128" s="469"/>
      <c r="X128" s="470"/>
      <c r="Y128" s="468"/>
      <c r="Z128" s="280"/>
      <c r="AA128" s="278"/>
      <c r="AB128" s="281"/>
      <c r="AC128" s="277"/>
      <c r="AD128" s="278"/>
      <c r="AE128" s="279"/>
      <c r="AF128" s="305"/>
      <c r="AG128" s="251"/>
      <c r="AH128" s="252"/>
      <c r="AI128" s="277"/>
      <c r="AJ128" s="278"/>
      <c r="AK128" s="279"/>
      <c r="AL128" s="280"/>
      <c r="AM128" s="278"/>
      <c r="AN128" s="281"/>
      <c r="AO128" s="277"/>
      <c r="AP128" s="278"/>
      <c r="AQ128" s="279"/>
      <c r="AR128" s="280"/>
      <c r="AS128" s="278"/>
      <c r="AT128" s="281"/>
      <c r="AU128" s="266">
        <f>SUM(E128:AT128)</f>
        <v>402</v>
      </c>
      <c r="AV128" s="267">
        <f>COUNT(E128:AT128)</f>
        <v>3</v>
      </c>
      <c r="AW128" s="440">
        <f>AU128/AV128</f>
        <v>134</v>
      </c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  <c r="BI128" s="245"/>
      <c r="BJ128" s="245"/>
      <c r="BK128" s="245"/>
      <c r="BL128" s="245"/>
      <c r="BM128" s="246"/>
    </row>
    <row r="129" spans="1:65" ht="15.75" thickBot="1">
      <c r="A129" s="297" t="s">
        <v>83</v>
      </c>
      <c r="B129" s="248" t="s">
        <v>121</v>
      </c>
      <c r="C129" s="268"/>
      <c r="D129" s="250">
        <v>0</v>
      </c>
      <c r="E129" s="277"/>
      <c r="F129" s="278"/>
      <c r="G129" s="279"/>
      <c r="H129" s="280"/>
      <c r="I129" s="278"/>
      <c r="J129" s="281"/>
      <c r="K129" s="277"/>
      <c r="L129" s="278"/>
      <c r="M129" s="279"/>
      <c r="N129" s="280">
        <v>102</v>
      </c>
      <c r="O129" s="278">
        <v>107</v>
      </c>
      <c r="P129" s="281">
        <v>95</v>
      </c>
      <c r="Q129" s="277"/>
      <c r="R129" s="278"/>
      <c r="S129" s="279"/>
      <c r="T129" s="280">
        <v>112</v>
      </c>
      <c r="U129" s="278">
        <v>119</v>
      </c>
      <c r="V129" s="281">
        <v>115</v>
      </c>
      <c r="W129" s="277"/>
      <c r="X129" s="278"/>
      <c r="Y129" s="279"/>
      <c r="Z129" s="280"/>
      <c r="AA129" s="278"/>
      <c r="AB129" s="281"/>
      <c r="AC129" s="277"/>
      <c r="AD129" s="278"/>
      <c r="AE129" s="279"/>
      <c r="AF129" s="305"/>
      <c r="AG129" s="251"/>
      <c r="AH129" s="252"/>
      <c r="AI129" s="277"/>
      <c r="AJ129" s="278"/>
      <c r="AK129" s="279"/>
      <c r="AL129" s="280"/>
      <c r="AM129" s="278"/>
      <c r="AN129" s="281"/>
      <c r="AO129" s="277"/>
      <c r="AP129" s="278"/>
      <c r="AQ129" s="279"/>
      <c r="AR129" s="280"/>
      <c r="AS129" s="278"/>
      <c r="AT129" s="281"/>
      <c r="AU129" s="274">
        <f t="shared" si="25"/>
        <v>650</v>
      </c>
      <c r="AV129" s="214">
        <f t="shared" si="26"/>
        <v>6</v>
      </c>
      <c r="AW129" s="244">
        <f t="shared" si="27"/>
        <v>108.33333333333333</v>
      </c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6"/>
    </row>
    <row r="130" spans="1:65" ht="15.75" thickBot="1">
      <c r="A130" s="297" t="s">
        <v>83</v>
      </c>
      <c r="B130" s="248"/>
      <c r="C130" s="268"/>
      <c r="D130" s="250"/>
      <c r="E130" s="277"/>
      <c r="F130" s="278"/>
      <c r="G130" s="279"/>
      <c r="H130" s="280"/>
      <c r="I130" s="278"/>
      <c r="J130" s="281"/>
      <c r="K130" s="277"/>
      <c r="L130" s="278"/>
      <c r="M130" s="279"/>
      <c r="N130" s="280"/>
      <c r="O130" s="278"/>
      <c r="P130" s="281"/>
      <c r="Q130" s="277"/>
      <c r="R130" s="278"/>
      <c r="S130" s="279"/>
      <c r="T130" s="280"/>
      <c r="U130" s="278"/>
      <c r="V130" s="281"/>
      <c r="W130" s="277"/>
      <c r="X130" s="278"/>
      <c r="Y130" s="279"/>
      <c r="Z130" s="280"/>
      <c r="AA130" s="278"/>
      <c r="AB130" s="281"/>
      <c r="AC130" s="277"/>
      <c r="AD130" s="278"/>
      <c r="AE130" s="279"/>
      <c r="AF130" s="305"/>
      <c r="AG130" s="251"/>
      <c r="AH130" s="252"/>
      <c r="AI130" s="277"/>
      <c r="AJ130" s="278"/>
      <c r="AK130" s="279"/>
      <c r="AL130" s="280"/>
      <c r="AM130" s="278"/>
      <c r="AN130" s="281"/>
      <c r="AO130" s="277"/>
      <c r="AP130" s="278"/>
      <c r="AQ130" s="279"/>
      <c r="AR130" s="280"/>
      <c r="AS130" s="278"/>
      <c r="AT130" s="281"/>
      <c r="AU130" s="266">
        <f t="shared" si="25"/>
        <v>0</v>
      </c>
      <c r="AV130" s="267">
        <f t="shared" si="26"/>
        <v>0</v>
      </c>
      <c r="AW130" s="440" t="e">
        <f t="shared" si="27"/>
        <v>#DIV/0!</v>
      </c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6"/>
    </row>
    <row r="131" spans="1:65" ht="15.75" thickBot="1">
      <c r="A131" s="297" t="s">
        <v>83</v>
      </c>
      <c r="B131" s="248" t="s">
        <v>85</v>
      </c>
      <c r="C131" s="268"/>
      <c r="D131" s="250">
        <f>C131*AV131</f>
        <v>0</v>
      </c>
      <c r="E131" s="277">
        <v>129</v>
      </c>
      <c r="F131" s="278">
        <v>120</v>
      </c>
      <c r="G131" s="279">
        <v>181</v>
      </c>
      <c r="H131" s="280">
        <v>117</v>
      </c>
      <c r="I131" s="278">
        <v>147</v>
      </c>
      <c r="J131" s="281">
        <v>112</v>
      </c>
      <c r="K131" s="277">
        <v>131</v>
      </c>
      <c r="L131" s="278">
        <v>146</v>
      </c>
      <c r="M131" s="279">
        <v>173</v>
      </c>
      <c r="N131" s="280">
        <v>197</v>
      </c>
      <c r="O131" s="278">
        <v>146</v>
      </c>
      <c r="P131" s="281">
        <v>154</v>
      </c>
      <c r="Q131" s="277">
        <v>134</v>
      </c>
      <c r="R131" s="278">
        <v>113</v>
      </c>
      <c r="S131" s="279">
        <v>120</v>
      </c>
      <c r="T131" s="280">
        <v>111</v>
      </c>
      <c r="U131" s="278">
        <v>118</v>
      </c>
      <c r="V131" s="281">
        <v>143</v>
      </c>
      <c r="W131" s="277">
        <v>163</v>
      </c>
      <c r="X131" s="278">
        <v>185</v>
      </c>
      <c r="Y131" s="279">
        <v>185</v>
      </c>
      <c r="Z131" s="280">
        <v>153</v>
      </c>
      <c r="AA131" s="278">
        <v>146</v>
      </c>
      <c r="AB131" s="281">
        <v>158</v>
      </c>
      <c r="AC131" s="277">
        <v>151</v>
      </c>
      <c r="AD131" s="278">
        <v>155</v>
      </c>
      <c r="AE131" s="279">
        <v>135</v>
      </c>
      <c r="AF131" s="305"/>
      <c r="AG131" s="251"/>
      <c r="AH131" s="252"/>
      <c r="AI131" s="277">
        <v>108</v>
      </c>
      <c r="AJ131" s="278">
        <v>145</v>
      </c>
      <c r="AK131" s="279">
        <v>143</v>
      </c>
      <c r="AL131" s="280">
        <v>156</v>
      </c>
      <c r="AM131" s="278">
        <v>164</v>
      </c>
      <c r="AN131" s="281">
        <v>135</v>
      </c>
      <c r="AO131" s="277">
        <v>105</v>
      </c>
      <c r="AP131" s="278">
        <v>145</v>
      </c>
      <c r="AQ131" s="279">
        <v>100</v>
      </c>
      <c r="AR131" s="280">
        <v>143</v>
      </c>
      <c r="AS131" s="278">
        <v>129</v>
      </c>
      <c r="AT131" s="281">
        <v>163</v>
      </c>
      <c r="AU131" s="274">
        <f t="shared" si="25"/>
        <v>5559</v>
      </c>
      <c r="AV131" s="214">
        <f t="shared" si="26"/>
        <v>39</v>
      </c>
      <c r="AW131" s="244">
        <f t="shared" si="27"/>
        <v>142.53846153846155</v>
      </c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6"/>
    </row>
    <row r="132" spans="1:65" ht="15.75" thickBot="1">
      <c r="A132" s="297" t="s">
        <v>83</v>
      </c>
      <c r="B132" s="308"/>
      <c r="C132" s="434"/>
      <c r="D132" s="338"/>
      <c r="E132" s="529">
        <v>169</v>
      </c>
      <c r="F132" s="530">
        <v>215</v>
      </c>
      <c r="G132" s="531">
        <v>183</v>
      </c>
      <c r="H132" s="482">
        <v>101</v>
      </c>
      <c r="I132" s="475">
        <v>122</v>
      </c>
      <c r="J132" s="483">
        <v>149</v>
      </c>
      <c r="K132" s="313"/>
      <c r="L132" s="314"/>
      <c r="M132" s="315"/>
      <c r="N132" s="316"/>
      <c r="O132" s="314"/>
      <c r="P132" s="317"/>
      <c r="Q132" s="313"/>
      <c r="R132" s="314"/>
      <c r="S132" s="315"/>
      <c r="T132" s="316"/>
      <c r="U132" s="314"/>
      <c r="V132" s="317"/>
      <c r="W132" s="474">
        <v>103</v>
      </c>
      <c r="X132" s="475">
        <v>182</v>
      </c>
      <c r="Y132" s="476">
        <v>189</v>
      </c>
      <c r="Z132" s="532">
        <v>163</v>
      </c>
      <c r="AA132" s="530">
        <v>199</v>
      </c>
      <c r="AB132" s="533">
        <v>157</v>
      </c>
      <c r="AC132" s="313"/>
      <c r="AD132" s="314"/>
      <c r="AE132" s="315"/>
      <c r="AF132" s="305"/>
      <c r="AG132" s="251"/>
      <c r="AH132" s="252"/>
      <c r="AI132" s="529">
        <v>122</v>
      </c>
      <c r="AJ132" s="530">
        <v>137</v>
      </c>
      <c r="AK132" s="531">
        <v>145</v>
      </c>
      <c r="AL132" s="316"/>
      <c r="AM132" s="314"/>
      <c r="AN132" s="317"/>
      <c r="AO132" s="313"/>
      <c r="AP132" s="314"/>
      <c r="AQ132" s="315"/>
      <c r="AR132" s="316"/>
      <c r="AS132" s="314"/>
      <c r="AT132" s="317"/>
      <c r="AU132" s="266">
        <f t="shared" si="25"/>
        <v>2336</v>
      </c>
      <c r="AV132" s="267">
        <f t="shared" si="26"/>
        <v>15</v>
      </c>
      <c r="AW132" s="440">
        <f t="shared" si="27"/>
        <v>155.73333333333332</v>
      </c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  <c r="BI132" s="245"/>
      <c r="BJ132" s="245"/>
      <c r="BK132" s="245"/>
      <c r="BL132" s="245"/>
      <c r="BM132" s="246"/>
    </row>
    <row r="133" spans="1:65" ht="15.75" thickBot="1">
      <c r="A133" s="456" t="s">
        <v>83</v>
      </c>
      <c r="B133" s="308" t="s">
        <v>86</v>
      </c>
      <c r="C133" s="434"/>
      <c r="D133" s="338">
        <f>C133*AV133</f>
        <v>0</v>
      </c>
      <c r="E133" s="313">
        <v>177</v>
      </c>
      <c r="F133" s="314">
        <v>156</v>
      </c>
      <c r="G133" s="315">
        <v>170</v>
      </c>
      <c r="H133" s="316">
        <v>147</v>
      </c>
      <c r="I133" s="314">
        <v>157</v>
      </c>
      <c r="J133" s="317">
        <v>134</v>
      </c>
      <c r="K133" s="313">
        <v>155</v>
      </c>
      <c r="L133" s="314">
        <v>168</v>
      </c>
      <c r="M133" s="315">
        <v>133</v>
      </c>
      <c r="N133" s="316">
        <v>178</v>
      </c>
      <c r="O133" s="314">
        <v>143</v>
      </c>
      <c r="P133" s="317">
        <v>187</v>
      </c>
      <c r="Q133" s="313">
        <v>168</v>
      </c>
      <c r="R133" s="314">
        <v>139</v>
      </c>
      <c r="S133" s="315">
        <v>122</v>
      </c>
      <c r="T133" s="316">
        <v>135</v>
      </c>
      <c r="U133" s="314">
        <v>161</v>
      </c>
      <c r="V133" s="317">
        <v>143</v>
      </c>
      <c r="W133" s="313">
        <v>183</v>
      </c>
      <c r="X133" s="314">
        <v>150</v>
      </c>
      <c r="Y133" s="315">
        <v>182</v>
      </c>
      <c r="Z133" s="316">
        <v>185</v>
      </c>
      <c r="AA133" s="314">
        <v>160</v>
      </c>
      <c r="AB133" s="317">
        <v>177</v>
      </c>
      <c r="AC133" s="313">
        <v>152</v>
      </c>
      <c r="AD133" s="314">
        <v>172</v>
      </c>
      <c r="AE133" s="315">
        <v>158</v>
      </c>
      <c r="AF133" s="305"/>
      <c r="AG133" s="251"/>
      <c r="AH133" s="252"/>
      <c r="AI133" s="313">
        <v>173</v>
      </c>
      <c r="AJ133" s="314">
        <v>145</v>
      </c>
      <c r="AK133" s="315">
        <v>193</v>
      </c>
      <c r="AL133" s="316">
        <v>168</v>
      </c>
      <c r="AM133" s="314">
        <v>160</v>
      </c>
      <c r="AN133" s="317">
        <v>150</v>
      </c>
      <c r="AO133" s="313">
        <v>143</v>
      </c>
      <c r="AP133" s="314">
        <v>134</v>
      </c>
      <c r="AQ133" s="315">
        <v>171</v>
      </c>
      <c r="AR133" s="316">
        <v>149</v>
      </c>
      <c r="AS133" s="314">
        <v>222</v>
      </c>
      <c r="AT133" s="317">
        <v>180</v>
      </c>
      <c r="AU133" s="274">
        <f aca="true" t="shared" si="28" ref="AU133:AU155">SUM(E133:AT133)</f>
        <v>6280</v>
      </c>
      <c r="AV133" s="214">
        <f aca="true" t="shared" si="29" ref="AV133:AV155">COUNT(E133:AT133)</f>
        <v>39</v>
      </c>
      <c r="AW133" s="244">
        <f>AU133/AV133</f>
        <v>161.02564102564102</v>
      </c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6"/>
    </row>
    <row r="134" spans="1:65" ht="15.75" thickBot="1">
      <c r="A134" s="282" t="s">
        <v>83</v>
      </c>
      <c r="B134" s="462"/>
      <c r="C134" s="309"/>
      <c r="D134" s="285"/>
      <c r="E134" s="536">
        <v>182</v>
      </c>
      <c r="F134" s="537">
        <v>159</v>
      </c>
      <c r="G134" s="538">
        <v>161</v>
      </c>
      <c r="H134" s="508">
        <v>155</v>
      </c>
      <c r="I134" s="472">
        <v>172</v>
      </c>
      <c r="J134" s="509">
        <v>154</v>
      </c>
      <c r="K134" s="290"/>
      <c r="L134" s="291"/>
      <c r="M134" s="292"/>
      <c r="N134" s="293"/>
      <c r="O134" s="291"/>
      <c r="P134" s="294"/>
      <c r="Q134" s="290"/>
      <c r="R134" s="291"/>
      <c r="S134" s="292"/>
      <c r="T134" s="293"/>
      <c r="U134" s="291"/>
      <c r="V134" s="294"/>
      <c r="W134" s="508">
        <v>182</v>
      </c>
      <c r="X134" s="472">
        <v>190</v>
      </c>
      <c r="Y134" s="473">
        <v>166</v>
      </c>
      <c r="Z134" s="536">
        <v>156</v>
      </c>
      <c r="AA134" s="537">
        <v>158</v>
      </c>
      <c r="AB134" s="538">
        <v>164</v>
      </c>
      <c r="AC134" s="290"/>
      <c r="AD134" s="291"/>
      <c r="AE134" s="294"/>
      <c r="AF134" s="305"/>
      <c r="AG134" s="251"/>
      <c r="AH134" s="252"/>
      <c r="AI134" s="536">
        <v>132</v>
      </c>
      <c r="AJ134" s="537">
        <v>159</v>
      </c>
      <c r="AK134" s="538">
        <v>145</v>
      </c>
      <c r="AL134" s="293"/>
      <c r="AM134" s="291"/>
      <c r="AN134" s="294"/>
      <c r="AO134" s="293"/>
      <c r="AP134" s="291"/>
      <c r="AQ134" s="292"/>
      <c r="AR134" s="293"/>
      <c r="AS134" s="291"/>
      <c r="AT134" s="294"/>
      <c r="AU134" s="266">
        <f t="shared" si="28"/>
        <v>2435</v>
      </c>
      <c r="AV134" s="267">
        <f t="shared" si="29"/>
        <v>15</v>
      </c>
      <c r="AW134" s="440">
        <f>AU134/AV134</f>
        <v>162.33333333333334</v>
      </c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6"/>
    </row>
    <row r="135" spans="1:65" ht="15.75" thickBot="1">
      <c r="A135" s="229" t="s">
        <v>87</v>
      </c>
      <c r="B135" s="230" t="s">
        <v>89</v>
      </c>
      <c r="C135" s="581">
        <v>8</v>
      </c>
      <c r="D135" s="582">
        <f>C135*AV135</f>
        <v>216</v>
      </c>
      <c r="E135" s="325">
        <v>128</v>
      </c>
      <c r="F135" s="323">
        <v>142</v>
      </c>
      <c r="G135" s="326">
        <v>160</v>
      </c>
      <c r="H135" s="322"/>
      <c r="I135" s="323"/>
      <c r="J135" s="324"/>
      <c r="K135" s="325"/>
      <c r="L135" s="323"/>
      <c r="M135" s="326"/>
      <c r="N135" s="322">
        <v>154</v>
      </c>
      <c r="O135" s="323">
        <v>155</v>
      </c>
      <c r="P135" s="324">
        <v>119</v>
      </c>
      <c r="Q135" s="325">
        <v>121</v>
      </c>
      <c r="R135" s="323">
        <v>129</v>
      </c>
      <c r="S135" s="326">
        <v>119</v>
      </c>
      <c r="T135" s="322">
        <v>130</v>
      </c>
      <c r="U135" s="323">
        <v>137</v>
      </c>
      <c r="V135" s="324">
        <v>136</v>
      </c>
      <c r="W135" s="325"/>
      <c r="X135" s="323"/>
      <c r="Y135" s="326"/>
      <c r="Z135" s="322">
        <v>121</v>
      </c>
      <c r="AA135" s="323">
        <v>126</v>
      </c>
      <c r="AB135" s="324">
        <v>125</v>
      </c>
      <c r="AC135" s="325">
        <v>134</v>
      </c>
      <c r="AD135" s="323">
        <v>140</v>
      </c>
      <c r="AE135" s="326">
        <v>135</v>
      </c>
      <c r="AF135" s="322"/>
      <c r="AG135" s="323"/>
      <c r="AH135" s="324"/>
      <c r="AI135" s="302"/>
      <c r="AJ135" s="233"/>
      <c r="AK135" s="234"/>
      <c r="AL135" s="322">
        <v>155</v>
      </c>
      <c r="AM135" s="323">
        <v>181</v>
      </c>
      <c r="AN135" s="324">
        <v>148</v>
      </c>
      <c r="AO135" s="325">
        <v>116</v>
      </c>
      <c r="AP135" s="323">
        <v>116</v>
      </c>
      <c r="AQ135" s="326">
        <v>156</v>
      </c>
      <c r="AR135" s="322">
        <v>122</v>
      </c>
      <c r="AS135" s="323">
        <v>165</v>
      </c>
      <c r="AT135" s="324">
        <v>129</v>
      </c>
      <c r="AU135" s="386">
        <f t="shared" si="28"/>
        <v>3699</v>
      </c>
      <c r="AV135" s="211">
        <f t="shared" si="29"/>
        <v>27</v>
      </c>
      <c r="AW135" s="244">
        <f>(AU135/AV135)-8</f>
        <v>129</v>
      </c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6"/>
    </row>
    <row r="136" spans="1:65" ht="15.75" thickBot="1">
      <c r="A136" s="247" t="s">
        <v>87</v>
      </c>
      <c r="B136" s="298"/>
      <c r="C136" s="249">
        <v>8</v>
      </c>
      <c r="D136" s="250">
        <f>C136*AV136</f>
        <v>96</v>
      </c>
      <c r="E136" s="523">
        <v>156</v>
      </c>
      <c r="F136" s="524">
        <v>153</v>
      </c>
      <c r="G136" s="525">
        <v>136</v>
      </c>
      <c r="H136" s="539">
        <v>121</v>
      </c>
      <c r="I136" s="524">
        <v>156</v>
      </c>
      <c r="J136" s="540">
        <v>147</v>
      </c>
      <c r="K136" s="299"/>
      <c r="L136" s="300"/>
      <c r="M136" s="301"/>
      <c r="N136" s="303"/>
      <c r="O136" s="300"/>
      <c r="P136" s="304"/>
      <c r="Q136" s="299"/>
      <c r="R136" s="300"/>
      <c r="S136" s="301"/>
      <c r="T136" s="303"/>
      <c r="U136" s="300"/>
      <c r="V136" s="304"/>
      <c r="W136" s="523">
        <v>154</v>
      </c>
      <c r="X136" s="524">
        <v>143</v>
      </c>
      <c r="Y136" s="525">
        <v>135</v>
      </c>
      <c r="Z136" s="303"/>
      <c r="AA136" s="300"/>
      <c r="AB136" s="304"/>
      <c r="AC136" s="299"/>
      <c r="AD136" s="300"/>
      <c r="AE136" s="301"/>
      <c r="AF136" s="539">
        <v>146</v>
      </c>
      <c r="AG136" s="524">
        <v>128</v>
      </c>
      <c r="AH136" s="540">
        <v>141</v>
      </c>
      <c r="AI136" s="305"/>
      <c r="AJ136" s="251"/>
      <c r="AK136" s="252"/>
      <c r="AL136" s="303"/>
      <c r="AM136" s="300"/>
      <c r="AN136" s="304"/>
      <c r="AO136" s="299"/>
      <c r="AP136" s="300"/>
      <c r="AQ136" s="301"/>
      <c r="AR136" s="303"/>
      <c r="AS136" s="300"/>
      <c r="AT136" s="304"/>
      <c r="AU136" s="454">
        <f>SUM(E136:AT136)</f>
        <v>1716</v>
      </c>
      <c r="AV136" s="267">
        <f>COUNT(E136:AT136)</f>
        <v>12</v>
      </c>
      <c r="AW136" s="440">
        <f>(AU136/AV136)-8</f>
        <v>135</v>
      </c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6"/>
    </row>
    <row r="137" spans="1:65" ht="15.75" thickBot="1">
      <c r="A137" s="247" t="s">
        <v>87</v>
      </c>
      <c r="B137" s="248" t="s">
        <v>90</v>
      </c>
      <c r="C137" s="249">
        <v>8</v>
      </c>
      <c r="D137" s="250">
        <f>C137*AV137</f>
        <v>312</v>
      </c>
      <c r="E137" s="277">
        <v>152</v>
      </c>
      <c r="F137" s="278">
        <v>135</v>
      </c>
      <c r="G137" s="279">
        <v>146</v>
      </c>
      <c r="H137" s="280">
        <v>147</v>
      </c>
      <c r="I137" s="278">
        <v>160</v>
      </c>
      <c r="J137" s="281">
        <v>147</v>
      </c>
      <c r="K137" s="277">
        <v>164</v>
      </c>
      <c r="L137" s="278">
        <v>151</v>
      </c>
      <c r="M137" s="279">
        <v>129</v>
      </c>
      <c r="N137" s="280">
        <v>144</v>
      </c>
      <c r="O137" s="278">
        <v>211</v>
      </c>
      <c r="P137" s="281">
        <v>129</v>
      </c>
      <c r="Q137" s="277">
        <v>152</v>
      </c>
      <c r="R137" s="278">
        <v>142</v>
      </c>
      <c r="S137" s="279">
        <v>161</v>
      </c>
      <c r="T137" s="280">
        <v>128</v>
      </c>
      <c r="U137" s="278">
        <v>159</v>
      </c>
      <c r="V137" s="281">
        <v>128</v>
      </c>
      <c r="W137" s="275">
        <v>171</v>
      </c>
      <c r="X137" s="276">
        <v>138</v>
      </c>
      <c r="Y137" s="306">
        <v>149</v>
      </c>
      <c r="Z137" s="330">
        <v>117</v>
      </c>
      <c r="AA137" s="276">
        <v>142</v>
      </c>
      <c r="AB137" s="250">
        <v>173</v>
      </c>
      <c r="AC137" s="275">
        <v>162</v>
      </c>
      <c r="AD137" s="276">
        <v>174</v>
      </c>
      <c r="AE137" s="306">
        <v>145</v>
      </c>
      <c r="AF137" s="330">
        <v>139</v>
      </c>
      <c r="AG137" s="276">
        <v>194</v>
      </c>
      <c r="AH137" s="250">
        <v>140</v>
      </c>
      <c r="AI137" s="305"/>
      <c r="AJ137" s="251"/>
      <c r="AK137" s="252"/>
      <c r="AL137" s="330">
        <v>159</v>
      </c>
      <c r="AM137" s="276">
        <v>146</v>
      </c>
      <c r="AN137" s="250">
        <v>120</v>
      </c>
      <c r="AO137" s="275">
        <v>116</v>
      </c>
      <c r="AP137" s="276">
        <v>133</v>
      </c>
      <c r="AQ137" s="306">
        <v>175</v>
      </c>
      <c r="AR137" s="330">
        <v>167</v>
      </c>
      <c r="AS137" s="276">
        <v>169</v>
      </c>
      <c r="AT137" s="250">
        <v>199</v>
      </c>
      <c r="AU137" s="433">
        <f>SUM(E137:AT137)</f>
        <v>5913</v>
      </c>
      <c r="AV137" s="214">
        <f>COUNT(E137:AT137)</f>
        <v>39</v>
      </c>
      <c r="AW137" s="244">
        <f>(AU137/AV137)-8</f>
        <v>143.6153846153846</v>
      </c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6"/>
    </row>
    <row r="138" spans="1:65" ht="15.75" thickBot="1">
      <c r="A138" s="247" t="s">
        <v>87</v>
      </c>
      <c r="B138" s="248"/>
      <c r="C138" s="249">
        <v>8</v>
      </c>
      <c r="D138" s="250">
        <f>C138*AV138</f>
        <v>144</v>
      </c>
      <c r="E138" s="526">
        <v>173</v>
      </c>
      <c r="F138" s="527">
        <v>133</v>
      </c>
      <c r="G138" s="528">
        <v>120</v>
      </c>
      <c r="H138" s="534">
        <v>151</v>
      </c>
      <c r="I138" s="527">
        <v>134</v>
      </c>
      <c r="J138" s="535">
        <v>184</v>
      </c>
      <c r="K138" s="277"/>
      <c r="L138" s="278"/>
      <c r="M138" s="279"/>
      <c r="N138" s="280"/>
      <c r="O138" s="278"/>
      <c r="P138" s="281"/>
      <c r="Q138" s="277"/>
      <c r="R138" s="278"/>
      <c r="S138" s="279"/>
      <c r="T138" s="280"/>
      <c r="U138" s="278"/>
      <c r="V138" s="281"/>
      <c r="W138" s="544">
        <v>160</v>
      </c>
      <c r="X138" s="545">
        <v>151</v>
      </c>
      <c r="Y138" s="546">
        <v>123</v>
      </c>
      <c r="Z138" s="515">
        <v>193</v>
      </c>
      <c r="AA138" s="499">
        <v>167</v>
      </c>
      <c r="AB138" s="513">
        <v>131</v>
      </c>
      <c r="AC138" s="275"/>
      <c r="AD138" s="276"/>
      <c r="AE138" s="306"/>
      <c r="AF138" s="559">
        <v>161</v>
      </c>
      <c r="AG138" s="545">
        <v>129</v>
      </c>
      <c r="AH138" s="560">
        <v>147</v>
      </c>
      <c r="AI138" s="305"/>
      <c r="AJ138" s="251"/>
      <c r="AK138" s="252"/>
      <c r="AL138" s="515">
        <v>120</v>
      </c>
      <c r="AM138" s="499">
        <v>150</v>
      </c>
      <c r="AN138" s="513">
        <v>144</v>
      </c>
      <c r="AO138" s="275"/>
      <c r="AP138" s="276"/>
      <c r="AQ138" s="306"/>
      <c r="AR138" s="330"/>
      <c r="AS138" s="276"/>
      <c r="AT138" s="250"/>
      <c r="AU138" s="454">
        <f>SUM(E138:AT138)</f>
        <v>2671</v>
      </c>
      <c r="AV138" s="267">
        <f>COUNT(E138:AT138)</f>
        <v>18</v>
      </c>
      <c r="AW138" s="440">
        <f>(AU138/AV138)-8</f>
        <v>140.38888888888889</v>
      </c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6"/>
    </row>
    <row r="139" spans="1:65" ht="15.75" thickBot="1">
      <c r="A139" s="247" t="s">
        <v>87</v>
      </c>
      <c r="B139" s="248" t="s">
        <v>106</v>
      </c>
      <c r="C139" s="249"/>
      <c r="D139" s="250">
        <v>0</v>
      </c>
      <c r="E139" s="277">
        <v>164</v>
      </c>
      <c r="F139" s="278">
        <v>142</v>
      </c>
      <c r="G139" s="279">
        <v>139</v>
      </c>
      <c r="H139" s="280">
        <v>122</v>
      </c>
      <c r="I139" s="278">
        <v>118</v>
      </c>
      <c r="J139" s="281">
        <v>149</v>
      </c>
      <c r="K139" s="277">
        <v>129</v>
      </c>
      <c r="L139" s="278">
        <v>137</v>
      </c>
      <c r="M139" s="279">
        <v>132</v>
      </c>
      <c r="N139" s="280"/>
      <c r="O139" s="278"/>
      <c r="P139" s="281"/>
      <c r="Q139" s="277"/>
      <c r="R139" s="278"/>
      <c r="S139" s="279"/>
      <c r="T139" s="280"/>
      <c r="U139" s="278"/>
      <c r="V139" s="281"/>
      <c r="W139" s="275">
        <v>113</v>
      </c>
      <c r="X139" s="276">
        <v>121</v>
      </c>
      <c r="Y139" s="306">
        <v>138</v>
      </c>
      <c r="Z139" s="330"/>
      <c r="AA139" s="276"/>
      <c r="AB139" s="250"/>
      <c r="AC139" s="275"/>
      <c r="AD139" s="276"/>
      <c r="AE139" s="306"/>
      <c r="AF139" s="330">
        <v>129</v>
      </c>
      <c r="AG139" s="276">
        <v>135</v>
      </c>
      <c r="AH139" s="250">
        <v>137</v>
      </c>
      <c r="AI139" s="305"/>
      <c r="AJ139" s="251"/>
      <c r="AK139" s="252"/>
      <c r="AL139" s="330"/>
      <c r="AM139" s="276"/>
      <c r="AN139" s="250"/>
      <c r="AO139" s="275"/>
      <c r="AP139" s="276"/>
      <c r="AQ139" s="306"/>
      <c r="AR139" s="330"/>
      <c r="AS139" s="276"/>
      <c r="AT139" s="250"/>
      <c r="AU139" s="433">
        <f t="shared" si="28"/>
        <v>2005</v>
      </c>
      <c r="AV139" s="214">
        <f t="shared" si="29"/>
        <v>15</v>
      </c>
      <c r="AW139" s="244">
        <f>AU139/AV139</f>
        <v>133.66666666666666</v>
      </c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6"/>
    </row>
    <row r="140" spans="1:65" ht="15.75" thickBot="1">
      <c r="A140" s="247" t="s">
        <v>87</v>
      </c>
      <c r="B140" s="248"/>
      <c r="C140" s="249"/>
      <c r="D140" s="250"/>
      <c r="E140" s="277"/>
      <c r="F140" s="278"/>
      <c r="G140" s="279"/>
      <c r="H140" s="280"/>
      <c r="I140" s="278"/>
      <c r="J140" s="281"/>
      <c r="K140" s="277"/>
      <c r="L140" s="278"/>
      <c r="M140" s="279"/>
      <c r="N140" s="280"/>
      <c r="O140" s="278"/>
      <c r="P140" s="281"/>
      <c r="Q140" s="277"/>
      <c r="R140" s="278"/>
      <c r="S140" s="279"/>
      <c r="T140" s="280"/>
      <c r="U140" s="278"/>
      <c r="V140" s="281"/>
      <c r="W140" s="275"/>
      <c r="X140" s="276"/>
      <c r="Y140" s="306"/>
      <c r="Z140" s="515">
        <v>155</v>
      </c>
      <c r="AA140" s="499">
        <v>127</v>
      </c>
      <c r="AB140" s="513">
        <v>154</v>
      </c>
      <c r="AC140" s="275"/>
      <c r="AD140" s="276"/>
      <c r="AE140" s="306"/>
      <c r="AF140" s="330"/>
      <c r="AG140" s="276"/>
      <c r="AH140" s="250"/>
      <c r="AI140" s="305"/>
      <c r="AJ140" s="251"/>
      <c r="AK140" s="252"/>
      <c r="AL140" s="515">
        <v>120</v>
      </c>
      <c r="AM140" s="499">
        <v>162</v>
      </c>
      <c r="AN140" s="513">
        <v>126</v>
      </c>
      <c r="AO140" s="275"/>
      <c r="AP140" s="276"/>
      <c r="AQ140" s="306"/>
      <c r="AR140" s="330"/>
      <c r="AS140" s="276"/>
      <c r="AT140" s="250"/>
      <c r="AU140" s="266">
        <f t="shared" si="28"/>
        <v>844</v>
      </c>
      <c r="AV140" s="267">
        <f t="shared" si="29"/>
        <v>6</v>
      </c>
      <c r="AW140" s="440">
        <f>AU140/AV140</f>
        <v>140.66666666666666</v>
      </c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6"/>
    </row>
    <row r="141" spans="1:65" ht="15.75" thickBot="1">
      <c r="A141" s="247" t="s">
        <v>87</v>
      </c>
      <c r="B141" s="248" t="s">
        <v>91</v>
      </c>
      <c r="C141" s="249">
        <v>8</v>
      </c>
      <c r="D141" s="250">
        <f>C141*AV141</f>
        <v>312</v>
      </c>
      <c r="E141" s="277">
        <v>112</v>
      </c>
      <c r="F141" s="278">
        <v>165</v>
      </c>
      <c r="G141" s="279">
        <v>116</v>
      </c>
      <c r="H141" s="280">
        <v>146</v>
      </c>
      <c r="I141" s="278">
        <v>171</v>
      </c>
      <c r="J141" s="281">
        <v>164</v>
      </c>
      <c r="K141" s="277">
        <v>146</v>
      </c>
      <c r="L141" s="278">
        <v>147</v>
      </c>
      <c r="M141" s="279">
        <v>156</v>
      </c>
      <c r="N141" s="280">
        <v>143</v>
      </c>
      <c r="O141" s="278">
        <v>182</v>
      </c>
      <c r="P141" s="281">
        <v>152</v>
      </c>
      <c r="Q141" s="277">
        <v>163</v>
      </c>
      <c r="R141" s="278">
        <v>185</v>
      </c>
      <c r="S141" s="279">
        <v>119</v>
      </c>
      <c r="T141" s="280">
        <v>143</v>
      </c>
      <c r="U141" s="278">
        <v>141</v>
      </c>
      <c r="V141" s="281">
        <v>143</v>
      </c>
      <c r="W141" s="275">
        <v>159</v>
      </c>
      <c r="X141" s="276">
        <v>150</v>
      </c>
      <c r="Y141" s="306">
        <v>140</v>
      </c>
      <c r="Z141" s="330">
        <v>147</v>
      </c>
      <c r="AA141" s="276">
        <v>121</v>
      </c>
      <c r="AB141" s="250">
        <v>121</v>
      </c>
      <c r="AC141" s="275">
        <v>138</v>
      </c>
      <c r="AD141" s="276">
        <v>154</v>
      </c>
      <c r="AE141" s="306">
        <v>152</v>
      </c>
      <c r="AF141" s="330">
        <v>174</v>
      </c>
      <c r="AG141" s="276">
        <v>131</v>
      </c>
      <c r="AH141" s="250">
        <v>147</v>
      </c>
      <c r="AI141" s="305"/>
      <c r="AJ141" s="251"/>
      <c r="AK141" s="252"/>
      <c r="AL141" s="330">
        <v>156</v>
      </c>
      <c r="AM141" s="276">
        <v>181</v>
      </c>
      <c r="AN141" s="250">
        <v>131</v>
      </c>
      <c r="AO141" s="275">
        <v>137</v>
      </c>
      <c r="AP141" s="276">
        <v>169</v>
      </c>
      <c r="AQ141" s="306">
        <v>166</v>
      </c>
      <c r="AR141" s="330">
        <v>99</v>
      </c>
      <c r="AS141" s="276">
        <v>99</v>
      </c>
      <c r="AT141" s="250">
        <v>136</v>
      </c>
      <c r="AU141" s="274">
        <f t="shared" si="28"/>
        <v>5702</v>
      </c>
      <c r="AV141" s="214">
        <f t="shared" si="29"/>
        <v>39</v>
      </c>
      <c r="AW141" s="244">
        <f>(AU141/AV141)-8</f>
        <v>138.2051282051282</v>
      </c>
      <c r="AX141" s="245"/>
      <c r="AY141" s="245"/>
      <c r="AZ141" s="245"/>
      <c r="BA141" s="245"/>
      <c r="BB141" s="245"/>
      <c r="BC141" s="245"/>
      <c r="BD141" s="245"/>
      <c r="BE141" s="245"/>
      <c r="BF141" s="245"/>
      <c r="BG141" s="245"/>
      <c r="BH141" s="245"/>
      <c r="BI141" s="245"/>
      <c r="BJ141" s="245"/>
      <c r="BK141" s="245"/>
      <c r="BL141" s="245"/>
      <c r="BM141" s="246"/>
    </row>
    <row r="142" spans="1:65" ht="15.75" thickBot="1">
      <c r="A142" s="247" t="s">
        <v>87</v>
      </c>
      <c r="B142" s="308"/>
      <c r="C142" s="249">
        <v>8</v>
      </c>
      <c r="D142" s="250">
        <f>C142*AV142</f>
        <v>144</v>
      </c>
      <c r="E142" s="529">
        <v>148</v>
      </c>
      <c r="F142" s="530">
        <v>176</v>
      </c>
      <c r="G142" s="531">
        <v>130</v>
      </c>
      <c r="H142" s="532">
        <v>143</v>
      </c>
      <c r="I142" s="530">
        <v>136</v>
      </c>
      <c r="J142" s="533">
        <v>193</v>
      </c>
      <c r="K142" s="313"/>
      <c r="L142" s="314"/>
      <c r="M142" s="315"/>
      <c r="N142" s="316"/>
      <c r="O142" s="314"/>
      <c r="P142" s="317"/>
      <c r="Q142" s="313"/>
      <c r="R142" s="314"/>
      <c r="S142" s="315"/>
      <c r="T142" s="316"/>
      <c r="U142" s="314"/>
      <c r="V142" s="317"/>
      <c r="W142" s="547">
        <v>123</v>
      </c>
      <c r="X142" s="548">
        <v>126</v>
      </c>
      <c r="Y142" s="549">
        <v>153</v>
      </c>
      <c r="Z142" s="516">
        <v>155</v>
      </c>
      <c r="AA142" s="502">
        <v>154</v>
      </c>
      <c r="AB142" s="517">
        <v>140</v>
      </c>
      <c r="AC142" s="310"/>
      <c r="AD142" s="311"/>
      <c r="AE142" s="312"/>
      <c r="AF142" s="561">
        <v>148</v>
      </c>
      <c r="AG142" s="548">
        <v>139</v>
      </c>
      <c r="AH142" s="562">
        <v>137</v>
      </c>
      <c r="AI142" s="305"/>
      <c r="AJ142" s="251"/>
      <c r="AK142" s="252"/>
      <c r="AL142" s="516">
        <v>156</v>
      </c>
      <c r="AM142" s="502">
        <v>142</v>
      </c>
      <c r="AN142" s="517">
        <v>129</v>
      </c>
      <c r="AO142" s="310"/>
      <c r="AP142" s="311"/>
      <c r="AQ142" s="312"/>
      <c r="AR142" s="337"/>
      <c r="AS142" s="311"/>
      <c r="AT142" s="338"/>
      <c r="AU142" s="266">
        <f>SUM(E142:AT142)</f>
        <v>2628</v>
      </c>
      <c r="AV142" s="267">
        <f>COUNT(E142:AT142)</f>
        <v>18</v>
      </c>
      <c r="AW142" s="440">
        <f>(AU142/AV142)-8</f>
        <v>138</v>
      </c>
      <c r="AX142" s="245"/>
      <c r="AY142" s="245"/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6"/>
    </row>
    <row r="143" spans="1:65" ht="15.75" thickBot="1">
      <c r="A143" s="247" t="s">
        <v>87</v>
      </c>
      <c r="B143" s="308" t="s">
        <v>92</v>
      </c>
      <c r="C143" s="350">
        <v>8</v>
      </c>
      <c r="D143" s="338">
        <f>C143*AV143</f>
        <v>288</v>
      </c>
      <c r="E143" s="313"/>
      <c r="F143" s="314"/>
      <c r="G143" s="315"/>
      <c r="H143" s="316">
        <v>161</v>
      </c>
      <c r="I143" s="314">
        <v>110</v>
      </c>
      <c r="J143" s="317">
        <v>143</v>
      </c>
      <c r="K143" s="313">
        <v>89</v>
      </c>
      <c r="L143" s="314">
        <v>111</v>
      </c>
      <c r="M143" s="315">
        <v>147</v>
      </c>
      <c r="N143" s="316">
        <v>143</v>
      </c>
      <c r="O143" s="314">
        <v>135</v>
      </c>
      <c r="P143" s="317">
        <v>114</v>
      </c>
      <c r="Q143" s="313">
        <v>158</v>
      </c>
      <c r="R143" s="314">
        <v>158</v>
      </c>
      <c r="S143" s="315">
        <v>140</v>
      </c>
      <c r="T143" s="316">
        <v>155</v>
      </c>
      <c r="U143" s="314">
        <v>179</v>
      </c>
      <c r="V143" s="317">
        <v>174</v>
      </c>
      <c r="W143" s="310">
        <v>159</v>
      </c>
      <c r="X143" s="311">
        <v>150</v>
      </c>
      <c r="Y143" s="312">
        <v>165</v>
      </c>
      <c r="Z143" s="337">
        <v>123</v>
      </c>
      <c r="AA143" s="311">
        <v>140</v>
      </c>
      <c r="AB143" s="338">
        <v>143</v>
      </c>
      <c r="AC143" s="310">
        <v>135</v>
      </c>
      <c r="AD143" s="311">
        <v>133</v>
      </c>
      <c r="AE143" s="312">
        <v>153</v>
      </c>
      <c r="AF143" s="337">
        <v>109</v>
      </c>
      <c r="AG143" s="311">
        <v>183</v>
      </c>
      <c r="AH143" s="338">
        <v>156</v>
      </c>
      <c r="AI143" s="305"/>
      <c r="AJ143" s="251"/>
      <c r="AK143" s="252"/>
      <c r="AL143" s="337">
        <v>139</v>
      </c>
      <c r="AM143" s="311">
        <v>168</v>
      </c>
      <c r="AN143" s="338">
        <v>147</v>
      </c>
      <c r="AO143" s="310">
        <v>133</v>
      </c>
      <c r="AP143" s="311">
        <v>140</v>
      </c>
      <c r="AQ143" s="312">
        <v>141</v>
      </c>
      <c r="AR143" s="337">
        <v>119</v>
      </c>
      <c r="AS143" s="311">
        <v>116</v>
      </c>
      <c r="AT143" s="338">
        <v>136</v>
      </c>
      <c r="AU143" s="274">
        <f>SUM(E143:AT143)</f>
        <v>5105</v>
      </c>
      <c r="AV143" s="214">
        <f>COUNT(E143:AT143)</f>
        <v>36</v>
      </c>
      <c r="AW143" s="244">
        <f>(AU143/AV143)-8</f>
        <v>133.80555555555554</v>
      </c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  <c r="BM143" s="246"/>
    </row>
    <row r="144" spans="1:65" ht="15.75" thickBot="1">
      <c r="A144" s="282" t="s">
        <v>87</v>
      </c>
      <c r="B144" s="462"/>
      <c r="C144" s="284">
        <v>8</v>
      </c>
      <c r="D144" s="285">
        <f>C144*AV144</f>
        <v>144</v>
      </c>
      <c r="E144" s="577">
        <v>174</v>
      </c>
      <c r="F144" s="537">
        <v>144</v>
      </c>
      <c r="G144" s="538">
        <v>131</v>
      </c>
      <c r="H144" s="536">
        <v>164</v>
      </c>
      <c r="I144" s="537">
        <v>172</v>
      </c>
      <c r="J144" s="538">
        <v>173</v>
      </c>
      <c r="K144" s="290"/>
      <c r="L144" s="291"/>
      <c r="M144" s="292"/>
      <c r="N144" s="293"/>
      <c r="O144" s="291"/>
      <c r="P144" s="294"/>
      <c r="Q144" s="290"/>
      <c r="R144" s="291"/>
      <c r="S144" s="292"/>
      <c r="T144" s="293"/>
      <c r="U144" s="291"/>
      <c r="V144" s="294"/>
      <c r="W144" s="563">
        <v>150</v>
      </c>
      <c r="X144" s="564">
        <v>197</v>
      </c>
      <c r="Y144" s="565">
        <v>178</v>
      </c>
      <c r="Z144" s="504">
        <v>124</v>
      </c>
      <c r="AA144" s="505">
        <v>125</v>
      </c>
      <c r="AB144" s="506">
        <v>130</v>
      </c>
      <c r="AC144" s="288"/>
      <c r="AD144" s="289"/>
      <c r="AE144" s="327"/>
      <c r="AF144" s="563">
        <v>145</v>
      </c>
      <c r="AG144" s="564">
        <v>136</v>
      </c>
      <c r="AH144" s="565">
        <v>169</v>
      </c>
      <c r="AI144" s="328"/>
      <c r="AJ144" s="286"/>
      <c r="AK144" s="287"/>
      <c r="AL144" s="504">
        <v>180</v>
      </c>
      <c r="AM144" s="505">
        <v>126</v>
      </c>
      <c r="AN144" s="506">
        <v>132</v>
      </c>
      <c r="AO144" s="331"/>
      <c r="AP144" s="289"/>
      <c r="AQ144" s="327"/>
      <c r="AR144" s="331"/>
      <c r="AS144" s="289"/>
      <c r="AT144" s="285"/>
      <c r="AU144" s="463">
        <f>SUM(E144:AT144)</f>
        <v>2750</v>
      </c>
      <c r="AV144" s="464">
        <f>COUNT(E144:AT144)</f>
        <v>18</v>
      </c>
      <c r="AW144" s="440">
        <f>(AU144/AV144)-8</f>
        <v>144.77777777777777</v>
      </c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  <c r="BI144" s="245"/>
      <c r="BJ144" s="245"/>
      <c r="BK144" s="245"/>
      <c r="BL144" s="245"/>
      <c r="BM144" s="246"/>
    </row>
    <row r="145" spans="1:65" ht="15.75" thickBot="1">
      <c r="A145" s="297" t="s">
        <v>88</v>
      </c>
      <c r="B145" s="298" t="s">
        <v>56</v>
      </c>
      <c r="C145" s="384"/>
      <c r="D145" s="336">
        <f>C145*AV145</f>
        <v>0</v>
      </c>
      <c r="E145" s="299">
        <v>165</v>
      </c>
      <c r="F145" s="300">
        <v>151</v>
      </c>
      <c r="G145" s="301">
        <v>180</v>
      </c>
      <c r="H145" s="303">
        <v>111</v>
      </c>
      <c r="I145" s="300">
        <v>171</v>
      </c>
      <c r="J145" s="304">
        <v>153</v>
      </c>
      <c r="K145" s="299">
        <v>174</v>
      </c>
      <c r="L145" s="300">
        <v>136</v>
      </c>
      <c r="M145" s="301">
        <v>152</v>
      </c>
      <c r="N145" s="303">
        <v>132</v>
      </c>
      <c r="O145" s="300">
        <v>121</v>
      </c>
      <c r="P145" s="304">
        <v>148</v>
      </c>
      <c r="Q145" s="299">
        <v>119</v>
      </c>
      <c r="R145" s="300">
        <v>148</v>
      </c>
      <c r="S145" s="301">
        <v>128</v>
      </c>
      <c r="T145" s="303">
        <v>118</v>
      </c>
      <c r="U145" s="300">
        <v>131</v>
      </c>
      <c r="V145" s="304">
        <v>144</v>
      </c>
      <c r="W145" s="332">
        <v>137</v>
      </c>
      <c r="X145" s="333">
        <v>110</v>
      </c>
      <c r="Y145" s="334">
        <v>141</v>
      </c>
      <c r="Z145" s="335">
        <v>158</v>
      </c>
      <c r="AA145" s="333">
        <v>137</v>
      </c>
      <c r="AB145" s="336">
        <v>132</v>
      </c>
      <c r="AC145" s="332">
        <v>121</v>
      </c>
      <c r="AD145" s="333">
        <v>113</v>
      </c>
      <c r="AE145" s="334">
        <v>151</v>
      </c>
      <c r="AF145" s="335">
        <v>115</v>
      </c>
      <c r="AG145" s="333">
        <v>107</v>
      </c>
      <c r="AH145" s="336">
        <v>126</v>
      </c>
      <c r="AI145" s="332">
        <v>153</v>
      </c>
      <c r="AJ145" s="333">
        <v>114</v>
      </c>
      <c r="AK145" s="334">
        <v>105</v>
      </c>
      <c r="AL145" s="305"/>
      <c r="AM145" s="251"/>
      <c r="AN145" s="252"/>
      <c r="AO145" s="332">
        <v>130</v>
      </c>
      <c r="AP145" s="333">
        <v>122</v>
      </c>
      <c r="AQ145" s="334">
        <v>122</v>
      </c>
      <c r="AR145" s="335">
        <v>117</v>
      </c>
      <c r="AS145" s="333">
        <v>126</v>
      </c>
      <c r="AT145" s="336">
        <v>175</v>
      </c>
      <c r="AU145" s="274">
        <f t="shared" si="28"/>
        <v>5294</v>
      </c>
      <c r="AV145" s="214">
        <f t="shared" si="29"/>
        <v>39</v>
      </c>
      <c r="AW145" s="244">
        <f>AU145/AV145</f>
        <v>135.74358974358975</v>
      </c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6"/>
    </row>
    <row r="146" spans="1:65" ht="15.75" thickBot="1">
      <c r="A146" s="247" t="s">
        <v>88</v>
      </c>
      <c r="B146" s="298"/>
      <c r="C146" s="384"/>
      <c r="D146" s="336"/>
      <c r="E146" s="523">
        <v>125</v>
      </c>
      <c r="F146" s="524">
        <v>148</v>
      </c>
      <c r="G146" s="525">
        <v>162</v>
      </c>
      <c r="H146" s="539">
        <v>110</v>
      </c>
      <c r="I146" s="524">
        <v>144</v>
      </c>
      <c r="J146" s="540">
        <v>152</v>
      </c>
      <c r="K146" s="299"/>
      <c r="L146" s="300"/>
      <c r="M146" s="301"/>
      <c r="N146" s="303"/>
      <c r="O146" s="300"/>
      <c r="P146" s="304"/>
      <c r="Q146" s="299"/>
      <c r="R146" s="300"/>
      <c r="S146" s="301"/>
      <c r="T146" s="303"/>
      <c r="U146" s="300"/>
      <c r="V146" s="304"/>
      <c r="W146" s="541">
        <v>164</v>
      </c>
      <c r="X146" s="542">
        <v>158</v>
      </c>
      <c r="Y146" s="543">
        <v>177</v>
      </c>
      <c r="Z146" s="557">
        <v>116</v>
      </c>
      <c r="AA146" s="542">
        <v>129</v>
      </c>
      <c r="AB146" s="558">
        <v>128</v>
      </c>
      <c r="AC146" s="332"/>
      <c r="AD146" s="333"/>
      <c r="AE146" s="334"/>
      <c r="AF146" s="557">
        <v>120</v>
      </c>
      <c r="AG146" s="542">
        <v>135</v>
      </c>
      <c r="AH146" s="558">
        <v>151</v>
      </c>
      <c r="AI146" s="495">
        <v>144</v>
      </c>
      <c r="AJ146" s="496">
        <v>133</v>
      </c>
      <c r="AK146" s="497">
        <v>146</v>
      </c>
      <c r="AL146" s="305"/>
      <c r="AM146" s="251"/>
      <c r="AN146" s="252"/>
      <c r="AO146" s="332"/>
      <c r="AP146" s="333"/>
      <c r="AQ146" s="334"/>
      <c r="AR146" s="335"/>
      <c r="AS146" s="333"/>
      <c r="AT146" s="336"/>
      <c r="AU146" s="266">
        <f t="shared" si="28"/>
        <v>2542</v>
      </c>
      <c r="AV146" s="267">
        <f t="shared" si="29"/>
        <v>18</v>
      </c>
      <c r="AW146" s="440">
        <f>AU146/AV146</f>
        <v>141.22222222222223</v>
      </c>
      <c r="AX146" s="245"/>
      <c r="AY146" s="245"/>
      <c r="AZ146" s="245"/>
      <c r="BA146" s="245"/>
      <c r="BB146" s="245"/>
      <c r="BC146" s="245"/>
      <c r="BD146" s="245"/>
      <c r="BE146" s="245"/>
      <c r="BF146" s="245"/>
      <c r="BG146" s="245"/>
      <c r="BH146" s="245"/>
      <c r="BI146" s="245"/>
      <c r="BJ146" s="245"/>
      <c r="BK146" s="245"/>
      <c r="BL146" s="245"/>
      <c r="BM146" s="246"/>
    </row>
    <row r="147" spans="1:65" ht="15.75" thickBot="1">
      <c r="A147" s="247" t="s">
        <v>88</v>
      </c>
      <c r="B147" s="248" t="s">
        <v>93</v>
      </c>
      <c r="C147" s="249">
        <v>8</v>
      </c>
      <c r="D147" s="250">
        <f>C147*AV147</f>
        <v>312</v>
      </c>
      <c r="E147" s="277">
        <v>144</v>
      </c>
      <c r="F147" s="278">
        <v>155</v>
      </c>
      <c r="G147" s="279">
        <v>105</v>
      </c>
      <c r="H147" s="280">
        <v>176</v>
      </c>
      <c r="I147" s="278">
        <v>150</v>
      </c>
      <c r="J147" s="281">
        <v>132</v>
      </c>
      <c r="K147" s="277">
        <v>123</v>
      </c>
      <c r="L147" s="278">
        <v>93</v>
      </c>
      <c r="M147" s="279">
        <v>140</v>
      </c>
      <c r="N147" s="280">
        <v>155</v>
      </c>
      <c r="O147" s="278">
        <v>164</v>
      </c>
      <c r="P147" s="281">
        <v>127</v>
      </c>
      <c r="Q147" s="277">
        <v>133</v>
      </c>
      <c r="R147" s="278">
        <v>156</v>
      </c>
      <c r="S147" s="279">
        <v>157</v>
      </c>
      <c r="T147" s="280">
        <v>141</v>
      </c>
      <c r="U147" s="278">
        <v>129</v>
      </c>
      <c r="V147" s="281">
        <v>140</v>
      </c>
      <c r="W147" s="275">
        <v>125</v>
      </c>
      <c r="X147" s="276">
        <v>122</v>
      </c>
      <c r="Y147" s="306">
        <v>208</v>
      </c>
      <c r="Z147" s="330">
        <v>141</v>
      </c>
      <c r="AA147" s="276">
        <v>207</v>
      </c>
      <c r="AB147" s="250">
        <v>129</v>
      </c>
      <c r="AC147" s="275">
        <v>123</v>
      </c>
      <c r="AD147" s="276">
        <v>117</v>
      </c>
      <c r="AE147" s="306">
        <v>134</v>
      </c>
      <c r="AF147" s="330">
        <v>123</v>
      </c>
      <c r="AG147" s="276">
        <v>128</v>
      </c>
      <c r="AH147" s="250">
        <v>124</v>
      </c>
      <c r="AI147" s="275">
        <v>150</v>
      </c>
      <c r="AJ147" s="276">
        <v>151</v>
      </c>
      <c r="AK147" s="306">
        <v>140</v>
      </c>
      <c r="AL147" s="305"/>
      <c r="AM147" s="251"/>
      <c r="AN147" s="252"/>
      <c r="AO147" s="275">
        <v>137</v>
      </c>
      <c r="AP147" s="276">
        <v>123</v>
      </c>
      <c r="AQ147" s="306">
        <v>167</v>
      </c>
      <c r="AR147" s="330">
        <v>113</v>
      </c>
      <c r="AS147" s="276">
        <v>112</v>
      </c>
      <c r="AT147" s="250">
        <v>140</v>
      </c>
      <c r="AU147" s="274">
        <f t="shared" si="28"/>
        <v>5434</v>
      </c>
      <c r="AV147" s="214">
        <f t="shared" si="29"/>
        <v>39</v>
      </c>
      <c r="AW147" s="244">
        <f>(AU147/AV147)-8</f>
        <v>131.33333333333334</v>
      </c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5"/>
      <c r="BJ147" s="245"/>
      <c r="BK147" s="245"/>
      <c r="BL147" s="245"/>
      <c r="BM147" s="246"/>
    </row>
    <row r="148" spans="1:65" ht="15.75" thickBot="1">
      <c r="A148" s="247" t="s">
        <v>88</v>
      </c>
      <c r="B148" s="248"/>
      <c r="C148" s="249">
        <v>8</v>
      </c>
      <c r="D148" s="250">
        <f>C148*AV148</f>
        <v>144</v>
      </c>
      <c r="E148" s="526">
        <v>125</v>
      </c>
      <c r="F148" s="527">
        <v>152</v>
      </c>
      <c r="G148" s="528">
        <v>165</v>
      </c>
      <c r="H148" s="534">
        <v>121</v>
      </c>
      <c r="I148" s="527">
        <v>123</v>
      </c>
      <c r="J148" s="535">
        <v>112</v>
      </c>
      <c r="K148" s="277"/>
      <c r="L148" s="278"/>
      <c r="M148" s="279"/>
      <c r="N148" s="280"/>
      <c r="O148" s="278"/>
      <c r="P148" s="281"/>
      <c r="Q148" s="277"/>
      <c r="R148" s="278"/>
      <c r="S148" s="279"/>
      <c r="T148" s="280"/>
      <c r="U148" s="278"/>
      <c r="V148" s="281"/>
      <c r="W148" s="544">
        <v>126</v>
      </c>
      <c r="X148" s="545">
        <v>117</v>
      </c>
      <c r="Y148" s="546">
        <v>135</v>
      </c>
      <c r="Z148" s="559">
        <v>138</v>
      </c>
      <c r="AA148" s="545">
        <v>165</v>
      </c>
      <c r="AB148" s="560">
        <v>137</v>
      </c>
      <c r="AC148" s="275"/>
      <c r="AD148" s="276"/>
      <c r="AE148" s="306"/>
      <c r="AF148" s="559">
        <v>144</v>
      </c>
      <c r="AG148" s="545">
        <v>110</v>
      </c>
      <c r="AH148" s="560">
        <v>142</v>
      </c>
      <c r="AI148" s="498">
        <v>124</v>
      </c>
      <c r="AJ148" s="499">
        <v>132</v>
      </c>
      <c r="AK148" s="500">
        <v>143</v>
      </c>
      <c r="AL148" s="305"/>
      <c r="AM148" s="251"/>
      <c r="AN148" s="252"/>
      <c r="AO148" s="275"/>
      <c r="AP148" s="276"/>
      <c r="AQ148" s="306"/>
      <c r="AR148" s="330"/>
      <c r="AS148" s="276"/>
      <c r="AT148" s="250"/>
      <c r="AU148" s="266">
        <f t="shared" si="28"/>
        <v>2411</v>
      </c>
      <c r="AV148" s="267">
        <f t="shared" si="29"/>
        <v>18</v>
      </c>
      <c r="AW148" s="440">
        <f>(AU148/AV148)-8</f>
        <v>125.94444444444446</v>
      </c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6"/>
    </row>
    <row r="149" spans="1:65" ht="15.75" thickBot="1">
      <c r="A149" s="247" t="s">
        <v>88</v>
      </c>
      <c r="B149" s="248" t="s">
        <v>105</v>
      </c>
      <c r="C149" s="249"/>
      <c r="D149" s="250">
        <v>0</v>
      </c>
      <c r="E149" s="277"/>
      <c r="F149" s="278"/>
      <c r="G149" s="279"/>
      <c r="H149" s="280">
        <v>172</v>
      </c>
      <c r="I149" s="278">
        <v>127</v>
      </c>
      <c r="J149" s="281">
        <v>122</v>
      </c>
      <c r="K149" s="277"/>
      <c r="L149" s="278"/>
      <c r="M149" s="279"/>
      <c r="N149" s="280">
        <v>131</v>
      </c>
      <c r="O149" s="278">
        <v>149</v>
      </c>
      <c r="P149" s="281">
        <v>91</v>
      </c>
      <c r="Q149" s="277"/>
      <c r="R149" s="278"/>
      <c r="S149" s="279"/>
      <c r="T149" s="280"/>
      <c r="U149" s="278"/>
      <c r="V149" s="281"/>
      <c r="W149" s="275">
        <v>128</v>
      </c>
      <c r="X149" s="276">
        <v>114</v>
      </c>
      <c r="Y149" s="306">
        <v>146</v>
      </c>
      <c r="Z149" s="330"/>
      <c r="AA149" s="276"/>
      <c r="AB149" s="250"/>
      <c r="AC149" s="275"/>
      <c r="AD149" s="276"/>
      <c r="AE149" s="306"/>
      <c r="AF149" s="330"/>
      <c r="AG149" s="276"/>
      <c r="AH149" s="250"/>
      <c r="AI149" s="275"/>
      <c r="AJ149" s="276"/>
      <c r="AK149" s="306"/>
      <c r="AL149" s="305"/>
      <c r="AM149" s="251"/>
      <c r="AN149" s="252"/>
      <c r="AO149" s="275"/>
      <c r="AP149" s="276"/>
      <c r="AQ149" s="306"/>
      <c r="AR149" s="330"/>
      <c r="AS149" s="276"/>
      <c r="AT149" s="250"/>
      <c r="AU149" s="274">
        <f t="shared" si="28"/>
        <v>1180</v>
      </c>
      <c r="AV149" s="214">
        <f t="shared" si="29"/>
        <v>9</v>
      </c>
      <c r="AW149" s="244">
        <f aca="true" t="shared" si="30" ref="AW149:AW155">AU149/AV149</f>
        <v>131.11111111111111</v>
      </c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  <c r="BI149" s="245"/>
      <c r="BJ149" s="245"/>
      <c r="BK149" s="245"/>
      <c r="BL149" s="245"/>
      <c r="BM149" s="246"/>
    </row>
    <row r="150" spans="1:65" ht="15.75" thickBot="1">
      <c r="A150" s="247" t="s">
        <v>88</v>
      </c>
      <c r="B150" s="248"/>
      <c r="C150" s="249"/>
      <c r="D150" s="250"/>
      <c r="E150" s="277"/>
      <c r="F150" s="278"/>
      <c r="G150" s="279"/>
      <c r="H150" s="534">
        <v>142</v>
      </c>
      <c r="I150" s="527">
        <v>200</v>
      </c>
      <c r="J150" s="535">
        <v>130</v>
      </c>
      <c r="K150" s="277"/>
      <c r="L150" s="278"/>
      <c r="M150" s="279"/>
      <c r="N150" s="280"/>
      <c r="O150" s="278"/>
      <c r="P150" s="281"/>
      <c r="Q150" s="277"/>
      <c r="R150" s="278"/>
      <c r="S150" s="279"/>
      <c r="T150" s="280"/>
      <c r="U150" s="278"/>
      <c r="V150" s="281"/>
      <c r="W150" s="275"/>
      <c r="X150" s="276"/>
      <c r="Y150" s="306"/>
      <c r="Z150" s="330"/>
      <c r="AA150" s="276"/>
      <c r="AB150" s="250"/>
      <c r="AC150" s="275"/>
      <c r="AD150" s="276"/>
      <c r="AE150" s="306"/>
      <c r="AF150" s="330"/>
      <c r="AG150" s="276"/>
      <c r="AH150" s="250"/>
      <c r="AI150" s="275"/>
      <c r="AJ150" s="276"/>
      <c r="AK150" s="306"/>
      <c r="AL150" s="305"/>
      <c r="AM150" s="251"/>
      <c r="AN150" s="252"/>
      <c r="AO150" s="275"/>
      <c r="AP150" s="276"/>
      <c r="AQ150" s="306"/>
      <c r="AR150" s="330"/>
      <c r="AS150" s="276"/>
      <c r="AT150" s="250"/>
      <c r="AU150" s="266">
        <f t="shared" si="28"/>
        <v>472</v>
      </c>
      <c r="AV150" s="267">
        <f t="shared" si="29"/>
        <v>3</v>
      </c>
      <c r="AW150" s="440">
        <f t="shared" si="30"/>
        <v>157.33333333333334</v>
      </c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  <c r="BM150" s="246"/>
    </row>
    <row r="151" spans="1:65" ht="15.75" thickBot="1">
      <c r="A151" s="247" t="s">
        <v>88</v>
      </c>
      <c r="B151" s="248" t="s">
        <v>94</v>
      </c>
      <c r="C151" s="249"/>
      <c r="D151" s="250">
        <f>C151*AV151</f>
        <v>0</v>
      </c>
      <c r="E151" s="277">
        <v>144</v>
      </c>
      <c r="F151" s="278">
        <v>135</v>
      </c>
      <c r="G151" s="279">
        <v>116</v>
      </c>
      <c r="H151" s="280">
        <v>90</v>
      </c>
      <c r="I151" s="278">
        <v>125</v>
      </c>
      <c r="J151" s="281">
        <v>148</v>
      </c>
      <c r="K151" s="277">
        <v>135</v>
      </c>
      <c r="L151" s="278">
        <v>127</v>
      </c>
      <c r="M151" s="279">
        <v>120</v>
      </c>
      <c r="N151" s="280">
        <v>151</v>
      </c>
      <c r="O151" s="278">
        <v>160</v>
      </c>
      <c r="P151" s="281">
        <v>103</v>
      </c>
      <c r="Q151" s="277">
        <v>122</v>
      </c>
      <c r="R151" s="278">
        <v>102</v>
      </c>
      <c r="S151" s="279">
        <v>171</v>
      </c>
      <c r="T151" s="280">
        <v>102</v>
      </c>
      <c r="U151" s="278">
        <v>120</v>
      </c>
      <c r="V151" s="281">
        <v>106</v>
      </c>
      <c r="W151" s="275"/>
      <c r="X151" s="276"/>
      <c r="Y151" s="306"/>
      <c r="Z151" s="330">
        <v>122</v>
      </c>
      <c r="AA151" s="276">
        <v>137</v>
      </c>
      <c r="AB151" s="250">
        <v>150</v>
      </c>
      <c r="AC151" s="275">
        <v>113</v>
      </c>
      <c r="AD151" s="276">
        <v>116</v>
      </c>
      <c r="AE151" s="306">
        <v>141</v>
      </c>
      <c r="AF151" s="330">
        <v>137</v>
      </c>
      <c r="AG151" s="276">
        <v>141</v>
      </c>
      <c r="AH151" s="250">
        <v>145</v>
      </c>
      <c r="AI151" s="275">
        <v>132</v>
      </c>
      <c r="AJ151" s="276">
        <v>116</v>
      </c>
      <c r="AK151" s="306">
        <v>174</v>
      </c>
      <c r="AL151" s="305"/>
      <c r="AM151" s="251"/>
      <c r="AN151" s="252"/>
      <c r="AO151" s="275">
        <v>124</v>
      </c>
      <c r="AP151" s="276">
        <v>103</v>
      </c>
      <c r="AQ151" s="306">
        <v>179</v>
      </c>
      <c r="AR151" s="330">
        <v>133</v>
      </c>
      <c r="AS151" s="276">
        <v>135</v>
      </c>
      <c r="AT151" s="250">
        <v>103</v>
      </c>
      <c r="AU151" s="274">
        <f t="shared" si="28"/>
        <v>4678</v>
      </c>
      <c r="AV151" s="214">
        <f t="shared" si="29"/>
        <v>36</v>
      </c>
      <c r="AW151" s="244">
        <f t="shared" si="30"/>
        <v>129.94444444444446</v>
      </c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6"/>
    </row>
    <row r="152" spans="1:65" ht="15.75" thickBot="1">
      <c r="A152" s="247" t="s">
        <v>88</v>
      </c>
      <c r="B152" s="308"/>
      <c r="C152" s="350"/>
      <c r="D152" s="338"/>
      <c r="E152" s="529">
        <v>173</v>
      </c>
      <c r="F152" s="530">
        <v>112</v>
      </c>
      <c r="G152" s="531">
        <v>148</v>
      </c>
      <c r="H152" s="316"/>
      <c r="I152" s="314"/>
      <c r="J152" s="317"/>
      <c r="K152" s="313"/>
      <c r="L152" s="314"/>
      <c r="M152" s="315"/>
      <c r="N152" s="316"/>
      <c r="O152" s="314"/>
      <c r="P152" s="317"/>
      <c r="Q152" s="313"/>
      <c r="R152" s="314"/>
      <c r="S152" s="315"/>
      <c r="T152" s="316"/>
      <c r="U152" s="314"/>
      <c r="V152" s="317"/>
      <c r="W152" s="547">
        <v>168</v>
      </c>
      <c r="X152" s="548">
        <v>153</v>
      </c>
      <c r="Y152" s="549">
        <v>155</v>
      </c>
      <c r="Z152" s="561">
        <v>131</v>
      </c>
      <c r="AA152" s="548">
        <v>102</v>
      </c>
      <c r="AB152" s="562">
        <v>140</v>
      </c>
      <c r="AC152" s="310"/>
      <c r="AD152" s="311"/>
      <c r="AE152" s="312"/>
      <c r="AF152" s="561">
        <v>94</v>
      </c>
      <c r="AG152" s="548">
        <v>150</v>
      </c>
      <c r="AH152" s="562">
        <v>152</v>
      </c>
      <c r="AI152" s="501">
        <v>118</v>
      </c>
      <c r="AJ152" s="502">
        <v>118</v>
      </c>
      <c r="AK152" s="503">
        <v>107</v>
      </c>
      <c r="AL152" s="305"/>
      <c r="AM152" s="251"/>
      <c r="AN152" s="252"/>
      <c r="AO152" s="310"/>
      <c r="AP152" s="311"/>
      <c r="AQ152" s="312"/>
      <c r="AR152" s="337"/>
      <c r="AS152" s="311"/>
      <c r="AT152" s="338"/>
      <c r="AU152" s="266">
        <f t="shared" si="28"/>
        <v>2021</v>
      </c>
      <c r="AV152" s="267">
        <f t="shared" si="29"/>
        <v>15</v>
      </c>
      <c r="AW152" s="440">
        <f t="shared" si="30"/>
        <v>134.73333333333332</v>
      </c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6"/>
    </row>
    <row r="153" spans="1:65" ht="15.75" thickBot="1">
      <c r="A153" s="247" t="s">
        <v>88</v>
      </c>
      <c r="B153" s="308" t="s">
        <v>95</v>
      </c>
      <c r="C153" s="434"/>
      <c r="D153" s="338">
        <f>C153*AV153</f>
        <v>0</v>
      </c>
      <c r="E153" s="313">
        <v>138</v>
      </c>
      <c r="F153" s="314">
        <v>135</v>
      </c>
      <c r="G153" s="315">
        <v>130</v>
      </c>
      <c r="H153" s="316"/>
      <c r="I153" s="314"/>
      <c r="J153" s="317"/>
      <c r="K153" s="313">
        <v>114</v>
      </c>
      <c r="L153" s="314">
        <v>105</v>
      </c>
      <c r="M153" s="315">
        <v>164</v>
      </c>
      <c r="N153" s="316"/>
      <c r="O153" s="314"/>
      <c r="P153" s="317"/>
      <c r="Q153" s="313">
        <v>111</v>
      </c>
      <c r="R153" s="314">
        <v>180</v>
      </c>
      <c r="S153" s="315">
        <v>123</v>
      </c>
      <c r="T153" s="316">
        <v>127</v>
      </c>
      <c r="U153" s="314">
        <v>130</v>
      </c>
      <c r="V153" s="317">
        <v>168</v>
      </c>
      <c r="W153" s="310">
        <v>187</v>
      </c>
      <c r="X153" s="311">
        <v>150</v>
      </c>
      <c r="Y153" s="312">
        <v>156</v>
      </c>
      <c r="Z153" s="337">
        <v>114</v>
      </c>
      <c r="AA153" s="311">
        <v>158</v>
      </c>
      <c r="AB153" s="338">
        <v>113</v>
      </c>
      <c r="AC153" s="310">
        <v>125</v>
      </c>
      <c r="AD153" s="311">
        <v>135</v>
      </c>
      <c r="AE153" s="312">
        <v>130</v>
      </c>
      <c r="AF153" s="337">
        <v>138</v>
      </c>
      <c r="AG153" s="311">
        <v>124</v>
      </c>
      <c r="AH153" s="338">
        <v>167</v>
      </c>
      <c r="AI153" s="310">
        <v>120</v>
      </c>
      <c r="AJ153" s="311">
        <v>159</v>
      </c>
      <c r="AK153" s="312">
        <v>127</v>
      </c>
      <c r="AL153" s="305"/>
      <c r="AM153" s="251"/>
      <c r="AN153" s="252"/>
      <c r="AO153" s="310">
        <v>101</v>
      </c>
      <c r="AP153" s="311">
        <v>114</v>
      </c>
      <c r="AQ153" s="312">
        <v>145</v>
      </c>
      <c r="AR153" s="337">
        <v>154</v>
      </c>
      <c r="AS153" s="311">
        <v>172</v>
      </c>
      <c r="AT153" s="338">
        <v>125</v>
      </c>
      <c r="AU153" s="274">
        <f t="shared" si="28"/>
        <v>4539</v>
      </c>
      <c r="AV153" s="214">
        <f t="shared" si="29"/>
        <v>33</v>
      </c>
      <c r="AW153" s="244">
        <f t="shared" si="30"/>
        <v>137.54545454545453</v>
      </c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6"/>
    </row>
    <row r="154" spans="1:65" ht="15.75" thickBot="1">
      <c r="A154" s="247" t="s">
        <v>88</v>
      </c>
      <c r="B154" s="462"/>
      <c r="C154" s="309"/>
      <c r="D154" s="285"/>
      <c r="E154" s="536">
        <v>156</v>
      </c>
      <c r="F154" s="537">
        <v>120</v>
      </c>
      <c r="G154" s="538">
        <v>235</v>
      </c>
      <c r="H154" s="536">
        <v>180</v>
      </c>
      <c r="I154" s="537">
        <v>179</v>
      </c>
      <c r="J154" s="538">
        <v>124</v>
      </c>
      <c r="K154" s="290"/>
      <c r="L154" s="291"/>
      <c r="M154" s="292"/>
      <c r="N154" s="293"/>
      <c r="O154" s="291"/>
      <c r="P154" s="294"/>
      <c r="Q154" s="290"/>
      <c r="R154" s="291"/>
      <c r="S154" s="292"/>
      <c r="T154" s="293"/>
      <c r="U154" s="291"/>
      <c r="V154" s="294"/>
      <c r="W154" s="586">
        <v>174</v>
      </c>
      <c r="X154" s="564">
        <v>140</v>
      </c>
      <c r="Y154" s="565">
        <v>122</v>
      </c>
      <c r="Z154" s="563">
        <v>156</v>
      </c>
      <c r="AA154" s="564">
        <v>166</v>
      </c>
      <c r="AB154" s="565">
        <v>184</v>
      </c>
      <c r="AC154" s="288"/>
      <c r="AD154" s="289"/>
      <c r="AE154" s="327"/>
      <c r="AF154" s="563">
        <v>134</v>
      </c>
      <c r="AG154" s="564">
        <v>127</v>
      </c>
      <c r="AH154" s="565">
        <v>221</v>
      </c>
      <c r="AI154" s="504">
        <v>139</v>
      </c>
      <c r="AJ154" s="505">
        <v>151</v>
      </c>
      <c r="AK154" s="506">
        <v>135</v>
      </c>
      <c r="AL154" s="305"/>
      <c r="AM154" s="251"/>
      <c r="AN154" s="252"/>
      <c r="AO154" s="331"/>
      <c r="AP154" s="289"/>
      <c r="AQ154" s="285"/>
      <c r="AR154" s="331"/>
      <c r="AS154" s="289"/>
      <c r="AT154" s="285"/>
      <c r="AU154" s="266">
        <f t="shared" si="28"/>
        <v>2843</v>
      </c>
      <c r="AV154" s="267">
        <f t="shared" si="29"/>
        <v>18</v>
      </c>
      <c r="AW154" s="440">
        <f t="shared" si="30"/>
        <v>157.94444444444446</v>
      </c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6"/>
    </row>
    <row r="155" spans="1:65" ht="15.75" thickBot="1">
      <c r="A155" s="229" t="s">
        <v>96</v>
      </c>
      <c r="B155" s="230" t="s">
        <v>97</v>
      </c>
      <c r="C155" s="318"/>
      <c r="D155" s="232">
        <f>C155*AV155</f>
        <v>0</v>
      </c>
      <c r="E155" s="325">
        <v>131</v>
      </c>
      <c r="F155" s="323">
        <v>148</v>
      </c>
      <c r="G155" s="326">
        <v>135</v>
      </c>
      <c r="H155" s="322">
        <v>90</v>
      </c>
      <c r="I155" s="323">
        <v>102</v>
      </c>
      <c r="J155" s="324">
        <v>148</v>
      </c>
      <c r="K155" s="325">
        <v>119</v>
      </c>
      <c r="L155" s="323">
        <v>147</v>
      </c>
      <c r="M155" s="326">
        <v>172</v>
      </c>
      <c r="N155" s="322">
        <v>92</v>
      </c>
      <c r="O155" s="323">
        <v>130</v>
      </c>
      <c r="P155" s="324">
        <v>116</v>
      </c>
      <c r="Q155" s="325">
        <v>105</v>
      </c>
      <c r="R155" s="323">
        <v>123</v>
      </c>
      <c r="S155" s="326">
        <v>97</v>
      </c>
      <c r="T155" s="322">
        <v>183</v>
      </c>
      <c r="U155" s="323">
        <v>147</v>
      </c>
      <c r="V155" s="324">
        <v>166</v>
      </c>
      <c r="W155" s="319">
        <v>145</v>
      </c>
      <c r="X155" s="320">
        <v>111</v>
      </c>
      <c r="Y155" s="321">
        <v>137</v>
      </c>
      <c r="Z155" s="329"/>
      <c r="AA155" s="320">
        <v>103</v>
      </c>
      <c r="AB155" s="232">
        <v>135</v>
      </c>
      <c r="AC155" s="319">
        <v>85</v>
      </c>
      <c r="AD155" s="320">
        <v>135</v>
      </c>
      <c r="AE155" s="321">
        <v>123</v>
      </c>
      <c r="AF155" s="329">
        <v>97</v>
      </c>
      <c r="AG155" s="320">
        <v>130</v>
      </c>
      <c r="AH155" s="232">
        <v>126</v>
      </c>
      <c r="AI155" s="319">
        <v>134</v>
      </c>
      <c r="AJ155" s="320">
        <v>154</v>
      </c>
      <c r="AK155" s="321">
        <v>143</v>
      </c>
      <c r="AL155" s="329"/>
      <c r="AM155" s="320"/>
      <c r="AN155" s="232"/>
      <c r="AO155" s="302"/>
      <c r="AP155" s="233"/>
      <c r="AQ155" s="234"/>
      <c r="AR155" s="370"/>
      <c r="AS155" s="371"/>
      <c r="AT155" s="372"/>
      <c r="AU155" s="441">
        <f t="shared" si="28"/>
        <v>4109</v>
      </c>
      <c r="AV155" s="442">
        <f t="shared" si="29"/>
        <v>32</v>
      </c>
      <c r="AW155" s="244">
        <f t="shared" si="30"/>
        <v>128.40625</v>
      </c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  <c r="BM155" s="246"/>
    </row>
    <row r="156" spans="1:65" ht="15.75" thickBot="1">
      <c r="A156" s="247" t="s">
        <v>96</v>
      </c>
      <c r="B156" s="298"/>
      <c r="C156" s="384"/>
      <c r="D156" s="336"/>
      <c r="E156" s="299"/>
      <c r="F156" s="300"/>
      <c r="G156" s="301"/>
      <c r="H156" s="303"/>
      <c r="I156" s="300"/>
      <c r="J156" s="304"/>
      <c r="K156" s="523">
        <v>118</v>
      </c>
      <c r="L156" s="524">
        <v>127</v>
      </c>
      <c r="M156" s="525">
        <v>132</v>
      </c>
      <c r="N156" s="539">
        <v>124</v>
      </c>
      <c r="O156" s="524">
        <v>121</v>
      </c>
      <c r="P156" s="540">
        <v>131</v>
      </c>
      <c r="Q156" s="523">
        <v>128</v>
      </c>
      <c r="R156" s="524">
        <v>115</v>
      </c>
      <c r="S156" s="525">
        <v>134</v>
      </c>
      <c r="T156" s="477">
        <v>142</v>
      </c>
      <c r="U156" s="478">
        <v>125</v>
      </c>
      <c r="V156" s="479">
        <v>151</v>
      </c>
      <c r="W156" s="332"/>
      <c r="X156" s="333"/>
      <c r="Y156" s="334"/>
      <c r="Z156" s="335"/>
      <c r="AA156" s="333"/>
      <c r="AB156" s="336"/>
      <c r="AC156" s="541">
        <v>136</v>
      </c>
      <c r="AD156" s="542">
        <v>148</v>
      </c>
      <c r="AE156" s="543">
        <v>128</v>
      </c>
      <c r="AF156" s="335"/>
      <c r="AG156" s="333"/>
      <c r="AH156" s="336"/>
      <c r="AI156" s="332"/>
      <c r="AJ156" s="333"/>
      <c r="AK156" s="334"/>
      <c r="AL156" s="335"/>
      <c r="AM156" s="333"/>
      <c r="AN156" s="336"/>
      <c r="AO156" s="305"/>
      <c r="AP156" s="251"/>
      <c r="AQ156" s="252"/>
      <c r="AR156" s="595">
        <v>115</v>
      </c>
      <c r="AS156" s="596">
        <v>115</v>
      </c>
      <c r="AT156" s="597">
        <v>125</v>
      </c>
      <c r="AU156" s="445">
        <f aca="true" t="shared" si="31" ref="AU156:AU166">SUM(E156:AT156)</f>
        <v>2315</v>
      </c>
      <c r="AV156" s="446">
        <f aca="true" t="shared" si="32" ref="AV156:AV166">COUNT(E156:AT156)</f>
        <v>18</v>
      </c>
      <c r="AW156" s="440">
        <f aca="true" t="shared" si="33" ref="AW156:AW164">AU156/AV156</f>
        <v>128.61111111111111</v>
      </c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  <c r="BM156" s="246"/>
    </row>
    <row r="157" spans="1:65" ht="15.75" thickBot="1">
      <c r="A157" s="247" t="s">
        <v>96</v>
      </c>
      <c r="B157" s="248" t="s">
        <v>98</v>
      </c>
      <c r="C157" s="268"/>
      <c r="D157" s="250">
        <f>C157*AV157</f>
        <v>0</v>
      </c>
      <c r="E157" s="277">
        <v>216</v>
      </c>
      <c r="F157" s="278">
        <v>215</v>
      </c>
      <c r="G157" s="279">
        <v>243</v>
      </c>
      <c r="H157" s="280">
        <v>145</v>
      </c>
      <c r="I157" s="278">
        <v>198</v>
      </c>
      <c r="J157" s="281">
        <v>192</v>
      </c>
      <c r="K157" s="277">
        <v>167</v>
      </c>
      <c r="L157" s="278">
        <v>190</v>
      </c>
      <c r="M157" s="279">
        <v>152</v>
      </c>
      <c r="N157" s="280">
        <v>170</v>
      </c>
      <c r="O157" s="278">
        <v>198</v>
      </c>
      <c r="P157" s="281">
        <v>167</v>
      </c>
      <c r="Q157" s="277">
        <v>187</v>
      </c>
      <c r="R157" s="278">
        <v>150</v>
      </c>
      <c r="S157" s="279">
        <v>202</v>
      </c>
      <c r="T157" s="280">
        <v>203</v>
      </c>
      <c r="U157" s="278">
        <v>201</v>
      </c>
      <c r="V157" s="281">
        <v>203</v>
      </c>
      <c r="W157" s="275">
        <v>150</v>
      </c>
      <c r="X157" s="276">
        <v>165</v>
      </c>
      <c r="Y157" s="306">
        <v>181</v>
      </c>
      <c r="Z157" s="330">
        <v>203</v>
      </c>
      <c r="AA157" s="276">
        <v>168</v>
      </c>
      <c r="AB157" s="250">
        <v>187</v>
      </c>
      <c r="AC157" s="275">
        <v>212</v>
      </c>
      <c r="AD157" s="276">
        <v>171</v>
      </c>
      <c r="AE157" s="306">
        <v>191</v>
      </c>
      <c r="AF157" s="330">
        <v>197</v>
      </c>
      <c r="AG157" s="276">
        <v>219</v>
      </c>
      <c r="AH157" s="250">
        <v>183</v>
      </c>
      <c r="AI157" s="275">
        <v>256</v>
      </c>
      <c r="AJ157" s="276">
        <v>173</v>
      </c>
      <c r="AK157" s="306">
        <v>153</v>
      </c>
      <c r="AL157" s="330"/>
      <c r="AM157" s="276"/>
      <c r="AN157" s="250"/>
      <c r="AO157" s="305"/>
      <c r="AP157" s="251"/>
      <c r="AQ157" s="252"/>
      <c r="AR157" s="373"/>
      <c r="AS157" s="374"/>
      <c r="AT157" s="375"/>
      <c r="AU157" s="443">
        <f t="shared" si="31"/>
        <v>6208</v>
      </c>
      <c r="AV157" s="444">
        <f t="shared" si="32"/>
        <v>33</v>
      </c>
      <c r="AW157" s="244">
        <f t="shared" si="33"/>
        <v>188.12121212121212</v>
      </c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6"/>
    </row>
    <row r="158" spans="1:65" ht="15.75" thickBot="1">
      <c r="A158" s="247" t="s">
        <v>96</v>
      </c>
      <c r="B158" s="248"/>
      <c r="C158" s="268"/>
      <c r="D158" s="250"/>
      <c r="E158" s="277"/>
      <c r="F158" s="278"/>
      <c r="G158" s="279"/>
      <c r="H158" s="280"/>
      <c r="I158" s="278"/>
      <c r="J158" s="281"/>
      <c r="K158" s="526">
        <v>186</v>
      </c>
      <c r="L158" s="527">
        <v>220</v>
      </c>
      <c r="M158" s="528">
        <v>185</v>
      </c>
      <c r="N158" s="534">
        <v>180</v>
      </c>
      <c r="O158" s="527">
        <v>192</v>
      </c>
      <c r="P158" s="535">
        <v>152</v>
      </c>
      <c r="Q158" s="526">
        <v>190</v>
      </c>
      <c r="R158" s="527">
        <v>196</v>
      </c>
      <c r="S158" s="528">
        <v>214</v>
      </c>
      <c r="T158" s="480">
        <v>258</v>
      </c>
      <c r="U158" s="470">
        <v>189</v>
      </c>
      <c r="V158" s="481">
        <v>144</v>
      </c>
      <c r="W158" s="275"/>
      <c r="X158" s="276"/>
      <c r="Y158" s="306"/>
      <c r="Z158" s="330"/>
      <c r="AA158" s="276"/>
      <c r="AB158" s="250"/>
      <c r="AC158" s="544">
        <v>237</v>
      </c>
      <c r="AD158" s="545">
        <v>246</v>
      </c>
      <c r="AE158" s="546">
        <v>171</v>
      </c>
      <c r="AF158" s="330"/>
      <c r="AG158" s="276"/>
      <c r="AH158" s="250"/>
      <c r="AI158" s="275"/>
      <c r="AJ158" s="276"/>
      <c r="AK158" s="306"/>
      <c r="AL158" s="330"/>
      <c r="AM158" s="276"/>
      <c r="AN158" s="250"/>
      <c r="AO158" s="305"/>
      <c r="AP158" s="251"/>
      <c r="AQ158" s="252"/>
      <c r="AR158" s="598">
        <v>235</v>
      </c>
      <c r="AS158" s="599">
        <v>198</v>
      </c>
      <c r="AT158" s="600">
        <v>175</v>
      </c>
      <c r="AU158" s="445">
        <f t="shared" si="31"/>
        <v>3568</v>
      </c>
      <c r="AV158" s="446">
        <f t="shared" si="32"/>
        <v>18</v>
      </c>
      <c r="AW158" s="440">
        <f t="shared" si="33"/>
        <v>198.22222222222223</v>
      </c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6"/>
    </row>
    <row r="159" spans="1:65" ht="15.75" thickBot="1">
      <c r="A159" s="247" t="s">
        <v>96</v>
      </c>
      <c r="B159" s="248" t="s">
        <v>131</v>
      </c>
      <c r="C159" s="268"/>
      <c r="D159" s="250">
        <v>0</v>
      </c>
      <c r="E159" s="277"/>
      <c r="F159" s="278"/>
      <c r="G159" s="279"/>
      <c r="H159" s="280"/>
      <c r="I159" s="278"/>
      <c r="J159" s="281"/>
      <c r="K159" s="277"/>
      <c r="L159" s="278"/>
      <c r="M159" s="279"/>
      <c r="N159" s="280">
        <v>101</v>
      </c>
      <c r="O159" s="278">
        <v>108</v>
      </c>
      <c r="P159" s="281">
        <v>98</v>
      </c>
      <c r="Q159" s="277"/>
      <c r="R159" s="278"/>
      <c r="S159" s="279"/>
      <c r="T159" s="280"/>
      <c r="U159" s="278"/>
      <c r="V159" s="281"/>
      <c r="W159" s="275"/>
      <c r="X159" s="276"/>
      <c r="Y159" s="306"/>
      <c r="Z159" s="330">
        <v>79</v>
      </c>
      <c r="AA159" s="276"/>
      <c r="AB159" s="250"/>
      <c r="AC159" s="275"/>
      <c r="AD159" s="276"/>
      <c r="AE159" s="306"/>
      <c r="AF159" s="330"/>
      <c r="AG159" s="276"/>
      <c r="AH159" s="250"/>
      <c r="AI159" s="275">
        <v>97</v>
      </c>
      <c r="AJ159" s="276">
        <v>98</v>
      </c>
      <c r="AK159" s="306">
        <v>73</v>
      </c>
      <c r="AL159" s="330"/>
      <c r="AM159" s="276"/>
      <c r="AN159" s="250"/>
      <c r="AO159" s="305"/>
      <c r="AP159" s="251"/>
      <c r="AQ159" s="252"/>
      <c r="AR159" s="373"/>
      <c r="AS159" s="374"/>
      <c r="AT159" s="375"/>
      <c r="AU159" s="443">
        <f t="shared" si="31"/>
        <v>654</v>
      </c>
      <c r="AV159" s="444">
        <f t="shared" si="32"/>
        <v>7</v>
      </c>
      <c r="AW159" s="244">
        <f t="shared" si="33"/>
        <v>93.42857142857143</v>
      </c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6"/>
    </row>
    <row r="160" spans="1:65" ht="15.75" thickBot="1">
      <c r="A160" s="247" t="s">
        <v>96</v>
      </c>
      <c r="B160" s="248"/>
      <c r="C160" s="268"/>
      <c r="D160" s="250"/>
      <c r="E160" s="277"/>
      <c r="F160" s="278"/>
      <c r="G160" s="279"/>
      <c r="H160" s="280"/>
      <c r="I160" s="278"/>
      <c r="J160" s="281"/>
      <c r="K160" s="277"/>
      <c r="L160" s="278"/>
      <c r="M160" s="279"/>
      <c r="N160" s="280"/>
      <c r="O160" s="278"/>
      <c r="P160" s="281"/>
      <c r="Q160" s="277"/>
      <c r="R160" s="278"/>
      <c r="S160" s="279"/>
      <c r="T160" s="280"/>
      <c r="U160" s="278"/>
      <c r="V160" s="281"/>
      <c r="W160" s="275"/>
      <c r="X160" s="276"/>
      <c r="Y160" s="306"/>
      <c r="Z160" s="330"/>
      <c r="AA160" s="276"/>
      <c r="AB160" s="250"/>
      <c r="AC160" s="275"/>
      <c r="AD160" s="276"/>
      <c r="AE160" s="306"/>
      <c r="AF160" s="330"/>
      <c r="AG160" s="276"/>
      <c r="AH160" s="250"/>
      <c r="AI160" s="275"/>
      <c r="AJ160" s="276"/>
      <c r="AK160" s="306"/>
      <c r="AL160" s="330"/>
      <c r="AM160" s="276"/>
      <c r="AN160" s="250"/>
      <c r="AO160" s="305"/>
      <c r="AP160" s="251"/>
      <c r="AQ160" s="252"/>
      <c r="AR160" s="589"/>
      <c r="AS160" s="590"/>
      <c r="AT160" s="591"/>
      <c r="AU160" s="445">
        <f t="shared" si="31"/>
        <v>0</v>
      </c>
      <c r="AV160" s="446">
        <f t="shared" si="32"/>
        <v>0</v>
      </c>
      <c r="AW160" s="440" t="e">
        <f t="shared" si="33"/>
        <v>#DIV/0!</v>
      </c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  <c r="BM160" s="246"/>
    </row>
    <row r="161" spans="1:65" ht="15.75" thickBot="1">
      <c r="A161" s="247" t="s">
        <v>96</v>
      </c>
      <c r="B161" s="248" t="s">
        <v>116</v>
      </c>
      <c r="C161" s="268"/>
      <c r="D161" s="250">
        <v>0</v>
      </c>
      <c r="E161" s="277">
        <v>174</v>
      </c>
      <c r="F161" s="278">
        <v>195</v>
      </c>
      <c r="G161" s="279">
        <v>181</v>
      </c>
      <c r="H161" s="280"/>
      <c r="I161" s="278"/>
      <c r="J161" s="281"/>
      <c r="K161" s="277">
        <v>173</v>
      </c>
      <c r="L161" s="278">
        <v>203</v>
      </c>
      <c r="M161" s="279">
        <v>191</v>
      </c>
      <c r="N161" s="280"/>
      <c r="O161" s="278"/>
      <c r="P161" s="281"/>
      <c r="Q161" s="277">
        <v>137</v>
      </c>
      <c r="R161" s="278">
        <v>179</v>
      </c>
      <c r="S161" s="279">
        <v>169</v>
      </c>
      <c r="T161" s="280">
        <v>177</v>
      </c>
      <c r="U161" s="278">
        <v>172</v>
      </c>
      <c r="V161" s="281">
        <v>179</v>
      </c>
      <c r="W161" s="275">
        <v>172</v>
      </c>
      <c r="X161" s="276">
        <v>151</v>
      </c>
      <c r="Y161" s="306">
        <v>153</v>
      </c>
      <c r="Z161" s="330">
        <v>193</v>
      </c>
      <c r="AA161" s="276">
        <v>224</v>
      </c>
      <c r="AB161" s="250">
        <v>157</v>
      </c>
      <c r="AC161" s="275"/>
      <c r="AD161" s="276"/>
      <c r="AE161" s="306"/>
      <c r="AF161" s="330">
        <v>159</v>
      </c>
      <c r="AG161" s="276">
        <v>205</v>
      </c>
      <c r="AH161" s="250">
        <v>183</v>
      </c>
      <c r="AI161" s="275"/>
      <c r="AJ161" s="276"/>
      <c r="AK161" s="306"/>
      <c r="AL161" s="330"/>
      <c r="AM161" s="276"/>
      <c r="AN161" s="250"/>
      <c r="AO161" s="305"/>
      <c r="AP161" s="251"/>
      <c r="AQ161" s="252"/>
      <c r="AR161" s="373"/>
      <c r="AS161" s="374"/>
      <c r="AT161" s="375"/>
      <c r="AU161" s="443">
        <f t="shared" si="31"/>
        <v>3727</v>
      </c>
      <c r="AV161" s="444">
        <f t="shared" si="32"/>
        <v>21</v>
      </c>
      <c r="AW161" s="244">
        <f t="shared" si="33"/>
        <v>177.47619047619048</v>
      </c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  <c r="BJ161" s="245"/>
      <c r="BK161" s="245"/>
      <c r="BL161" s="245"/>
      <c r="BM161" s="246"/>
    </row>
    <row r="162" spans="1:65" ht="15.75" thickBot="1">
      <c r="A162" s="247" t="s">
        <v>96</v>
      </c>
      <c r="B162" s="248"/>
      <c r="C162" s="268"/>
      <c r="D162" s="250"/>
      <c r="E162" s="277"/>
      <c r="F162" s="278"/>
      <c r="G162" s="279"/>
      <c r="H162" s="280"/>
      <c r="I162" s="278"/>
      <c r="J162" s="281"/>
      <c r="K162" s="526">
        <v>184</v>
      </c>
      <c r="L162" s="527">
        <v>196</v>
      </c>
      <c r="M162" s="528">
        <v>197</v>
      </c>
      <c r="N162" s="534">
        <v>215</v>
      </c>
      <c r="O162" s="527">
        <v>181</v>
      </c>
      <c r="P162" s="535">
        <v>216</v>
      </c>
      <c r="Q162" s="526">
        <v>179</v>
      </c>
      <c r="R162" s="527">
        <v>213</v>
      </c>
      <c r="S162" s="528">
        <v>172</v>
      </c>
      <c r="T162" s="480">
        <v>126</v>
      </c>
      <c r="U162" s="470">
        <v>224</v>
      </c>
      <c r="V162" s="481">
        <v>157</v>
      </c>
      <c r="W162" s="275"/>
      <c r="X162" s="276"/>
      <c r="Y162" s="306"/>
      <c r="Z162" s="330"/>
      <c r="AA162" s="276"/>
      <c r="AB162" s="250"/>
      <c r="AC162" s="544">
        <v>172</v>
      </c>
      <c r="AD162" s="545">
        <v>206</v>
      </c>
      <c r="AE162" s="546">
        <v>158</v>
      </c>
      <c r="AF162" s="330"/>
      <c r="AG162" s="276"/>
      <c r="AH162" s="250"/>
      <c r="AI162" s="275"/>
      <c r="AJ162" s="276"/>
      <c r="AK162" s="306"/>
      <c r="AL162" s="330"/>
      <c r="AM162" s="276"/>
      <c r="AN162" s="250"/>
      <c r="AO162" s="305"/>
      <c r="AP162" s="251"/>
      <c r="AQ162" s="252"/>
      <c r="AR162" s="598">
        <v>191</v>
      </c>
      <c r="AS162" s="599">
        <v>196</v>
      </c>
      <c r="AT162" s="600">
        <v>157</v>
      </c>
      <c r="AU162" s="445">
        <f t="shared" si="31"/>
        <v>3340</v>
      </c>
      <c r="AV162" s="446">
        <f t="shared" si="32"/>
        <v>18</v>
      </c>
      <c r="AW162" s="440">
        <f t="shared" si="33"/>
        <v>185.55555555555554</v>
      </c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6"/>
    </row>
    <row r="163" spans="1:65" ht="15.75" thickBot="1">
      <c r="A163" s="247" t="s">
        <v>96</v>
      </c>
      <c r="B163" s="248" t="s">
        <v>99</v>
      </c>
      <c r="C163" s="249"/>
      <c r="D163" s="250">
        <f>C163*AV163</f>
        <v>0</v>
      </c>
      <c r="E163" s="277">
        <v>141</v>
      </c>
      <c r="F163" s="278">
        <v>168</v>
      </c>
      <c r="G163" s="279">
        <v>152</v>
      </c>
      <c r="H163" s="280">
        <v>119</v>
      </c>
      <c r="I163" s="278">
        <v>142</v>
      </c>
      <c r="J163" s="281">
        <v>192</v>
      </c>
      <c r="K163" s="277">
        <v>188</v>
      </c>
      <c r="L163" s="278">
        <v>114</v>
      </c>
      <c r="M163" s="279">
        <v>155</v>
      </c>
      <c r="N163" s="280">
        <v>149</v>
      </c>
      <c r="O163" s="278">
        <v>154</v>
      </c>
      <c r="P163" s="281">
        <v>149</v>
      </c>
      <c r="Q163" s="277">
        <v>175</v>
      </c>
      <c r="R163" s="278">
        <v>151</v>
      </c>
      <c r="S163" s="279">
        <v>152</v>
      </c>
      <c r="T163" s="280">
        <v>132</v>
      </c>
      <c r="U163" s="278">
        <v>139</v>
      </c>
      <c r="V163" s="281">
        <v>138</v>
      </c>
      <c r="W163" s="275">
        <v>166</v>
      </c>
      <c r="X163" s="276">
        <v>153</v>
      </c>
      <c r="Y163" s="306">
        <v>173</v>
      </c>
      <c r="Z163" s="330">
        <v>147</v>
      </c>
      <c r="AA163" s="276">
        <v>163</v>
      </c>
      <c r="AB163" s="250">
        <v>138</v>
      </c>
      <c r="AC163" s="275">
        <v>150</v>
      </c>
      <c r="AD163" s="276">
        <v>215</v>
      </c>
      <c r="AE163" s="306">
        <v>194</v>
      </c>
      <c r="AF163" s="330">
        <v>166</v>
      </c>
      <c r="AG163" s="276">
        <v>150</v>
      </c>
      <c r="AH163" s="250">
        <v>182</v>
      </c>
      <c r="AI163" s="275">
        <v>159</v>
      </c>
      <c r="AJ163" s="276">
        <v>144</v>
      </c>
      <c r="AK163" s="306">
        <v>138</v>
      </c>
      <c r="AL163" s="330"/>
      <c r="AM163" s="276"/>
      <c r="AN163" s="250"/>
      <c r="AO163" s="305"/>
      <c r="AP163" s="251"/>
      <c r="AQ163" s="252"/>
      <c r="AR163" s="373"/>
      <c r="AS163" s="374"/>
      <c r="AT163" s="375"/>
      <c r="AU163" s="443">
        <f t="shared" si="31"/>
        <v>5148</v>
      </c>
      <c r="AV163" s="444">
        <f t="shared" si="32"/>
        <v>33</v>
      </c>
      <c r="AW163" s="244">
        <f t="shared" si="33"/>
        <v>156</v>
      </c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6"/>
    </row>
    <row r="164" spans="1:65" ht="15.75" thickBot="1">
      <c r="A164" s="247" t="s">
        <v>96</v>
      </c>
      <c r="B164" s="308"/>
      <c r="C164" s="350"/>
      <c r="D164" s="338"/>
      <c r="E164" s="313"/>
      <c r="F164" s="314"/>
      <c r="G164" s="315"/>
      <c r="H164" s="316"/>
      <c r="I164" s="314"/>
      <c r="J164" s="317"/>
      <c r="K164" s="529">
        <v>178</v>
      </c>
      <c r="L164" s="530">
        <v>164</v>
      </c>
      <c r="M164" s="531">
        <v>167</v>
      </c>
      <c r="N164" s="532">
        <v>161</v>
      </c>
      <c r="O164" s="530">
        <v>128</v>
      </c>
      <c r="P164" s="533">
        <v>132</v>
      </c>
      <c r="Q164" s="529">
        <v>137</v>
      </c>
      <c r="R164" s="530">
        <v>153</v>
      </c>
      <c r="S164" s="531">
        <v>150</v>
      </c>
      <c r="T164" s="482">
        <v>176</v>
      </c>
      <c r="U164" s="475">
        <v>202</v>
      </c>
      <c r="V164" s="483">
        <v>183</v>
      </c>
      <c r="W164" s="310"/>
      <c r="X164" s="311"/>
      <c r="Y164" s="312"/>
      <c r="Z164" s="337"/>
      <c r="AA164" s="311"/>
      <c r="AB164" s="338"/>
      <c r="AC164" s="547">
        <v>179</v>
      </c>
      <c r="AD164" s="548">
        <v>157</v>
      </c>
      <c r="AE164" s="549">
        <v>128</v>
      </c>
      <c r="AF164" s="337"/>
      <c r="AG164" s="311"/>
      <c r="AH164" s="338"/>
      <c r="AI164" s="310"/>
      <c r="AJ164" s="311"/>
      <c r="AK164" s="312"/>
      <c r="AL164" s="337"/>
      <c r="AM164" s="311"/>
      <c r="AN164" s="338"/>
      <c r="AO164" s="305"/>
      <c r="AP164" s="251"/>
      <c r="AQ164" s="252"/>
      <c r="AR164" s="601">
        <v>143</v>
      </c>
      <c r="AS164" s="602">
        <v>179</v>
      </c>
      <c r="AT164" s="603">
        <v>149</v>
      </c>
      <c r="AU164" s="445">
        <f t="shared" si="31"/>
        <v>2866</v>
      </c>
      <c r="AV164" s="446">
        <f t="shared" si="32"/>
        <v>18</v>
      </c>
      <c r="AW164" s="440">
        <f t="shared" si="33"/>
        <v>159.22222222222223</v>
      </c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  <c r="BM164" s="246"/>
    </row>
    <row r="165" spans="1:65" ht="15.75" thickBot="1">
      <c r="A165" s="247" t="s">
        <v>96</v>
      </c>
      <c r="B165" s="308" t="s">
        <v>109</v>
      </c>
      <c r="C165" s="350">
        <v>8</v>
      </c>
      <c r="D165" s="338">
        <f>C165*AV165</f>
        <v>24</v>
      </c>
      <c r="E165" s="313"/>
      <c r="F165" s="314"/>
      <c r="G165" s="315"/>
      <c r="H165" s="316"/>
      <c r="I165" s="314"/>
      <c r="J165" s="317"/>
      <c r="K165" s="529"/>
      <c r="L165" s="530"/>
      <c r="M165" s="531"/>
      <c r="N165" s="316"/>
      <c r="O165" s="314"/>
      <c r="P165" s="317"/>
      <c r="Q165" s="313"/>
      <c r="R165" s="314"/>
      <c r="S165" s="315"/>
      <c r="T165" s="316"/>
      <c r="U165" s="314"/>
      <c r="V165" s="317"/>
      <c r="W165" s="310"/>
      <c r="X165" s="311"/>
      <c r="Y165" s="312"/>
      <c r="Z165" s="337"/>
      <c r="AA165" s="311"/>
      <c r="AB165" s="338"/>
      <c r="AC165" s="310">
        <v>80</v>
      </c>
      <c r="AD165" s="311">
        <v>137</v>
      </c>
      <c r="AE165" s="312">
        <v>123</v>
      </c>
      <c r="AF165" s="337"/>
      <c r="AG165" s="311"/>
      <c r="AH165" s="338"/>
      <c r="AI165" s="310"/>
      <c r="AJ165" s="311"/>
      <c r="AK165" s="312"/>
      <c r="AL165" s="337"/>
      <c r="AM165" s="311"/>
      <c r="AN165" s="338"/>
      <c r="AO165" s="305"/>
      <c r="AP165" s="251"/>
      <c r="AQ165" s="252"/>
      <c r="AR165" s="437"/>
      <c r="AS165" s="438"/>
      <c r="AT165" s="439"/>
      <c r="AU165" s="443">
        <f t="shared" si="31"/>
        <v>340</v>
      </c>
      <c r="AV165" s="444">
        <f t="shared" si="32"/>
        <v>3</v>
      </c>
      <c r="AW165" s="244">
        <f>(AU165/AV165)-8</f>
        <v>105.33333333333333</v>
      </c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245"/>
      <c r="BK165" s="245"/>
      <c r="BL165" s="245"/>
      <c r="BM165" s="246"/>
    </row>
    <row r="166" spans="1:65" ht="15.75" thickBot="1">
      <c r="A166" s="282" t="s">
        <v>96</v>
      </c>
      <c r="B166" s="283"/>
      <c r="C166" s="350">
        <v>8</v>
      </c>
      <c r="D166" s="338">
        <f>C166*AV166</f>
        <v>0</v>
      </c>
      <c r="E166" s="290"/>
      <c r="F166" s="291"/>
      <c r="G166" s="292"/>
      <c r="H166" s="293"/>
      <c r="I166" s="291"/>
      <c r="J166" s="294"/>
      <c r="K166" s="290"/>
      <c r="L166" s="291"/>
      <c r="M166" s="292"/>
      <c r="N166" s="293"/>
      <c r="O166" s="291"/>
      <c r="P166" s="294"/>
      <c r="Q166" s="290"/>
      <c r="R166" s="291"/>
      <c r="S166" s="292"/>
      <c r="T166" s="293"/>
      <c r="U166" s="291"/>
      <c r="V166" s="294"/>
      <c r="W166" s="288"/>
      <c r="X166" s="289"/>
      <c r="Y166" s="327"/>
      <c r="Z166" s="331"/>
      <c r="AA166" s="289"/>
      <c r="AB166" s="285"/>
      <c r="AC166" s="288"/>
      <c r="AD166" s="289"/>
      <c r="AE166" s="327"/>
      <c r="AF166" s="331"/>
      <c r="AG166" s="289"/>
      <c r="AH166" s="285"/>
      <c r="AI166" s="288"/>
      <c r="AJ166" s="289"/>
      <c r="AK166" s="327"/>
      <c r="AL166" s="331"/>
      <c r="AM166" s="289"/>
      <c r="AN166" s="285"/>
      <c r="AO166" s="328"/>
      <c r="AP166" s="286"/>
      <c r="AQ166" s="287"/>
      <c r="AR166" s="592"/>
      <c r="AS166" s="593"/>
      <c r="AT166" s="594"/>
      <c r="AU166" s="447">
        <f t="shared" si="31"/>
        <v>0</v>
      </c>
      <c r="AV166" s="448">
        <f t="shared" si="32"/>
        <v>0</v>
      </c>
      <c r="AW166" s="440" t="e">
        <f>(AU166/AV166)-8</f>
        <v>#DIV/0!</v>
      </c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  <c r="BK166" s="245"/>
      <c r="BL166" s="245"/>
      <c r="BM166" s="246"/>
    </row>
    <row r="167" spans="1:65" ht="15.75" thickBot="1">
      <c r="A167" s="247" t="s">
        <v>9</v>
      </c>
      <c r="B167" s="230" t="s">
        <v>31</v>
      </c>
      <c r="C167" s="231"/>
      <c r="D167" s="232">
        <f>C167*AV167</f>
        <v>0</v>
      </c>
      <c r="E167" s="325">
        <v>160</v>
      </c>
      <c r="F167" s="323">
        <v>132</v>
      </c>
      <c r="G167" s="326">
        <v>176</v>
      </c>
      <c r="H167" s="322">
        <v>162</v>
      </c>
      <c r="I167" s="323">
        <v>165</v>
      </c>
      <c r="J167" s="324">
        <v>183</v>
      </c>
      <c r="K167" s="325">
        <v>168</v>
      </c>
      <c r="L167" s="323">
        <v>185</v>
      </c>
      <c r="M167" s="326">
        <v>182</v>
      </c>
      <c r="N167" s="322">
        <v>131</v>
      </c>
      <c r="O167" s="323">
        <v>192</v>
      </c>
      <c r="P167" s="324">
        <v>190</v>
      </c>
      <c r="Q167" s="325">
        <v>190</v>
      </c>
      <c r="R167" s="323">
        <v>146</v>
      </c>
      <c r="S167" s="326">
        <v>183</v>
      </c>
      <c r="T167" s="322">
        <v>149</v>
      </c>
      <c r="U167" s="323">
        <v>191</v>
      </c>
      <c r="V167" s="324">
        <v>159</v>
      </c>
      <c r="W167" s="319">
        <v>173</v>
      </c>
      <c r="X167" s="320">
        <v>148</v>
      </c>
      <c r="Y167" s="321">
        <v>165</v>
      </c>
      <c r="Z167" s="329">
        <v>217</v>
      </c>
      <c r="AA167" s="320">
        <v>163</v>
      </c>
      <c r="AB167" s="232">
        <v>135</v>
      </c>
      <c r="AC167" s="319">
        <v>149</v>
      </c>
      <c r="AD167" s="320">
        <v>167</v>
      </c>
      <c r="AE167" s="321">
        <v>146</v>
      </c>
      <c r="AF167" s="329">
        <v>136</v>
      </c>
      <c r="AG167" s="320">
        <v>127</v>
      </c>
      <c r="AH167" s="232">
        <v>157</v>
      </c>
      <c r="AI167" s="319">
        <v>152</v>
      </c>
      <c r="AJ167" s="320">
        <v>183</v>
      </c>
      <c r="AK167" s="321">
        <v>160</v>
      </c>
      <c r="AL167" s="329">
        <v>173</v>
      </c>
      <c r="AM167" s="320">
        <v>181</v>
      </c>
      <c r="AN167" s="232">
        <v>144</v>
      </c>
      <c r="AO167" s="319">
        <v>186</v>
      </c>
      <c r="AP167" s="320">
        <v>218</v>
      </c>
      <c r="AQ167" s="321">
        <v>157</v>
      </c>
      <c r="AR167" s="302"/>
      <c r="AS167" s="233"/>
      <c r="AT167" s="234"/>
      <c r="AU167" s="243">
        <f>SUM(E167:AT167)</f>
        <v>6481</v>
      </c>
      <c r="AV167" s="211">
        <f>COUNT(E167:AT167)</f>
        <v>39</v>
      </c>
      <c r="AW167" s="244">
        <f>AU167/AV167</f>
        <v>166.17948717948718</v>
      </c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  <c r="BK167" s="245"/>
      <c r="BL167" s="245"/>
      <c r="BM167" s="246"/>
    </row>
    <row r="168" spans="1:65" ht="15.75" thickBot="1">
      <c r="A168" s="247" t="s">
        <v>9</v>
      </c>
      <c r="B168" s="298"/>
      <c r="C168" s="421"/>
      <c r="D168" s="336"/>
      <c r="E168" s="299"/>
      <c r="F168" s="300"/>
      <c r="G168" s="301"/>
      <c r="H168" s="303"/>
      <c r="I168" s="300"/>
      <c r="J168" s="304"/>
      <c r="K168" s="523">
        <v>157</v>
      </c>
      <c r="L168" s="524">
        <v>182</v>
      </c>
      <c r="M168" s="525">
        <v>151</v>
      </c>
      <c r="N168" s="477">
        <v>151</v>
      </c>
      <c r="O168" s="478">
        <v>138</v>
      </c>
      <c r="P168" s="479">
        <v>159</v>
      </c>
      <c r="Q168" s="523">
        <v>209</v>
      </c>
      <c r="R168" s="524">
        <v>206</v>
      </c>
      <c r="S168" s="525">
        <v>230</v>
      </c>
      <c r="T168" s="539">
        <v>150</v>
      </c>
      <c r="U168" s="524">
        <v>158</v>
      </c>
      <c r="V168" s="540">
        <v>135</v>
      </c>
      <c r="W168" s="332"/>
      <c r="X168" s="333"/>
      <c r="Y168" s="334"/>
      <c r="Z168" s="335"/>
      <c r="AA168" s="333"/>
      <c r="AB168" s="336"/>
      <c r="AC168" s="495">
        <v>190</v>
      </c>
      <c r="AD168" s="496">
        <v>158</v>
      </c>
      <c r="AE168" s="497">
        <v>157</v>
      </c>
      <c r="AF168" s="335"/>
      <c r="AG168" s="333"/>
      <c r="AH168" s="336"/>
      <c r="AI168" s="332"/>
      <c r="AJ168" s="333"/>
      <c r="AK168" s="334"/>
      <c r="AL168" s="335"/>
      <c r="AM168" s="333"/>
      <c r="AN168" s="336"/>
      <c r="AO168" s="541">
        <v>193</v>
      </c>
      <c r="AP168" s="542">
        <v>160</v>
      </c>
      <c r="AQ168" s="543">
        <v>191</v>
      </c>
      <c r="AR168" s="305"/>
      <c r="AS168" s="251"/>
      <c r="AT168" s="252"/>
      <c r="AU168" s="266">
        <f aca="true" t="shared" si="34" ref="AU168:AU177">SUM(E168:AT168)</f>
        <v>3075</v>
      </c>
      <c r="AV168" s="267">
        <f aca="true" t="shared" si="35" ref="AV168:AV177">COUNT(E168:AT168)</f>
        <v>18</v>
      </c>
      <c r="AW168" s="440">
        <f aca="true" t="shared" si="36" ref="AW168:AW177">AU168/AV168</f>
        <v>170.83333333333334</v>
      </c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  <c r="BK168" s="245"/>
      <c r="BL168" s="245"/>
      <c r="BM168" s="246"/>
    </row>
    <row r="169" spans="1:65" ht="15.75" thickBot="1">
      <c r="A169" s="247" t="s">
        <v>9</v>
      </c>
      <c r="B169" s="248" t="s">
        <v>27</v>
      </c>
      <c r="C169" s="268"/>
      <c r="D169" s="250">
        <f>C169*AV169</f>
        <v>0</v>
      </c>
      <c r="E169" s="277">
        <v>133</v>
      </c>
      <c r="F169" s="278">
        <v>211</v>
      </c>
      <c r="G169" s="279">
        <v>183</v>
      </c>
      <c r="H169" s="280">
        <v>162</v>
      </c>
      <c r="I169" s="278">
        <v>177</v>
      </c>
      <c r="J169" s="281">
        <v>215</v>
      </c>
      <c r="K169" s="277">
        <v>192</v>
      </c>
      <c r="L169" s="278">
        <v>198</v>
      </c>
      <c r="M169" s="279">
        <v>153</v>
      </c>
      <c r="N169" s="280">
        <v>143</v>
      </c>
      <c r="O169" s="278">
        <v>177</v>
      </c>
      <c r="P169" s="281">
        <v>146</v>
      </c>
      <c r="Q169" s="277">
        <v>158</v>
      </c>
      <c r="R169" s="278">
        <v>169</v>
      </c>
      <c r="S169" s="279">
        <v>159</v>
      </c>
      <c r="T169" s="280">
        <v>188</v>
      </c>
      <c r="U169" s="278">
        <v>190</v>
      </c>
      <c r="V169" s="281">
        <v>178</v>
      </c>
      <c r="W169" s="275">
        <v>188</v>
      </c>
      <c r="X169" s="276">
        <v>224</v>
      </c>
      <c r="Y169" s="306">
        <v>183</v>
      </c>
      <c r="Z169" s="330">
        <v>181</v>
      </c>
      <c r="AA169" s="276">
        <v>176</v>
      </c>
      <c r="AB169" s="250">
        <v>141</v>
      </c>
      <c r="AC169" s="275">
        <v>192</v>
      </c>
      <c r="AD169" s="276">
        <v>146</v>
      </c>
      <c r="AE169" s="306">
        <v>227</v>
      </c>
      <c r="AF169" s="330">
        <v>151</v>
      </c>
      <c r="AG169" s="276">
        <v>167</v>
      </c>
      <c r="AH169" s="250">
        <v>156</v>
      </c>
      <c r="AI169" s="275">
        <v>195</v>
      </c>
      <c r="AJ169" s="276">
        <v>155</v>
      </c>
      <c r="AK169" s="306">
        <v>197</v>
      </c>
      <c r="AL169" s="330">
        <v>195</v>
      </c>
      <c r="AM169" s="276">
        <v>207</v>
      </c>
      <c r="AN169" s="250">
        <v>156</v>
      </c>
      <c r="AO169" s="275">
        <v>179</v>
      </c>
      <c r="AP169" s="276">
        <v>169</v>
      </c>
      <c r="AQ169" s="306">
        <v>149</v>
      </c>
      <c r="AR169" s="305"/>
      <c r="AS169" s="251"/>
      <c r="AT169" s="252"/>
      <c r="AU169" s="274">
        <f t="shared" si="34"/>
        <v>6866</v>
      </c>
      <c r="AV169" s="214">
        <f t="shared" si="35"/>
        <v>39</v>
      </c>
      <c r="AW169" s="244">
        <f t="shared" si="36"/>
        <v>176.05128205128204</v>
      </c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  <c r="BI169" s="245"/>
      <c r="BJ169" s="245"/>
      <c r="BK169" s="245"/>
      <c r="BL169" s="245"/>
      <c r="BM169" s="246"/>
    </row>
    <row r="170" spans="1:65" ht="15.75" thickBot="1">
      <c r="A170" s="247" t="s">
        <v>9</v>
      </c>
      <c r="B170" s="248"/>
      <c r="C170" s="268"/>
      <c r="D170" s="250"/>
      <c r="E170" s="277"/>
      <c r="F170" s="278"/>
      <c r="G170" s="279"/>
      <c r="H170" s="280"/>
      <c r="I170" s="278"/>
      <c r="J170" s="281"/>
      <c r="K170" s="526">
        <v>184</v>
      </c>
      <c r="L170" s="527">
        <v>156</v>
      </c>
      <c r="M170" s="528">
        <v>183</v>
      </c>
      <c r="N170" s="480">
        <v>155</v>
      </c>
      <c r="O170" s="470">
        <v>178</v>
      </c>
      <c r="P170" s="481">
        <v>164</v>
      </c>
      <c r="Q170" s="526">
        <v>224</v>
      </c>
      <c r="R170" s="527">
        <v>199</v>
      </c>
      <c r="S170" s="528">
        <v>181</v>
      </c>
      <c r="T170" s="534">
        <v>167</v>
      </c>
      <c r="U170" s="527">
        <v>193</v>
      </c>
      <c r="V170" s="535">
        <v>158</v>
      </c>
      <c r="W170" s="275"/>
      <c r="X170" s="276"/>
      <c r="Y170" s="306"/>
      <c r="Z170" s="330"/>
      <c r="AA170" s="276"/>
      <c r="AB170" s="250"/>
      <c r="AC170" s="498">
        <v>151</v>
      </c>
      <c r="AD170" s="499">
        <v>171</v>
      </c>
      <c r="AE170" s="500">
        <v>171</v>
      </c>
      <c r="AF170" s="330"/>
      <c r="AG170" s="276"/>
      <c r="AH170" s="250"/>
      <c r="AI170" s="275"/>
      <c r="AJ170" s="276"/>
      <c r="AK170" s="306"/>
      <c r="AL170" s="330"/>
      <c r="AM170" s="276"/>
      <c r="AN170" s="250"/>
      <c r="AO170" s="544">
        <v>233</v>
      </c>
      <c r="AP170" s="545">
        <v>212</v>
      </c>
      <c r="AQ170" s="546">
        <v>193</v>
      </c>
      <c r="AR170" s="305"/>
      <c r="AS170" s="251"/>
      <c r="AT170" s="252"/>
      <c r="AU170" s="266">
        <f t="shared" si="34"/>
        <v>3273</v>
      </c>
      <c r="AV170" s="267">
        <f t="shared" si="35"/>
        <v>18</v>
      </c>
      <c r="AW170" s="440">
        <f t="shared" si="36"/>
        <v>181.83333333333334</v>
      </c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  <c r="BI170" s="245"/>
      <c r="BJ170" s="245"/>
      <c r="BK170" s="245"/>
      <c r="BL170" s="245"/>
      <c r="BM170" s="246"/>
    </row>
    <row r="171" spans="1:65" ht="15.75" thickBot="1">
      <c r="A171" s="247" t="s">
        <v>9</v>
      </c>
      <c r="B171" s="248" t="s">
        <v>28</v>
      </c>
      <c r="C171" s="268"/>
      <c r="D171" s="250">
        <f>C171*AV171</f>
        <v>0</v>
      </c>
      <c r="E171" s="277"/>
      <c r="F171" s="278"/>
      <c r="G171" s="279"/>
      <c r="H171" s="280">
        <v>185</v>
      </c>
      <c r="I171" s="278">
        <v>152</v>
      </c>
      <c r="J171" s="281">
        <v>169</v>
      </c>
      <c r="K171" s="277">
        <v>105</v>
      </c>
      <c r="L171" s="278">
        <v>141</v>
      </c>
      <c r="M171" s="279">
        <v>137</v>
      </c>
      <c r="N171" s="280">
        <v>166</v>
      </c>
      <c r="O171" s="278">
        <v>111</v>
      </c>
      <c r="P171" s="281">
        <v>176</v>
      </c>
      <c r="Q171" s="277">
        <v>116</v>
      </c>
      <c r="R171" s="278">
        <v>148</v>
      </c>
      <c r="S171" s="279">
        <v>176</v>
      </c>
      <c r="T171" s="280">
        <v>178</v>
      </c>
      <c r="U171" s="278">
        <v>119</v>
      </c>
      <c r="V171" s="281">
        <v>177</v>
      </c>
      <c r="W171" s="275">
        <v>193</v>
      </c>
      <c r="X171" s="276">
        <v>181</v>
      </c>
      <c r="Y171" s="306">
        <v>144</v>
      </c>
      <c r="Z171" s="330">
        <v>123</v>
      </c>
      <c r="AA171" s="276">
        <v>148</v>
      </c>
      <c r="AB171" s="250">
        <v>137</v>
      </c>
      <c r="AC171" s="275">
        <v>173</v>
      </c>
      <c r="AD171" s="276">
        <v>158</v>
      </c>
      <c r="AE171" s="306">
        <v>144</v>
      </c>
      <c r="AF171" s="330">
        <v>143</v>
      </c>
      <c r="AG171" s="276">
        <v>202</v>
      </c>
      <c r="AH171" s="250">
        <v>165</v>
      </c>
      <c r="AI171" s="275">
        <v>205</v>
      </c>
      <c r="AJ171" s="276">
        <v>171</v>
      </c>
      <c r="AK171" s="306">
        <v>134</v>
      </c>
      <c r="AL171" s="330">
        <v>166</v>
      </c>
      <c r="AM171" s="276">
        <v>166</v>
      </c>
      <c r="AN171" s="250">
        <v>159</v>
      </c>
      <c r="AO171" s="275">
        <v>162</v>
      </c>
      <c r="AP171" s="276">
        <v>169</v>
      </c>
      <c r="AQ171" s="306">
        <v>112</v>
      </c>
      <c r="AR171" s="305"/>
      <c r="AS171" s="251"/>
      <c r="AT171" s="252"/>
      <c r="AU171" s="274">
        <f t="shared" si="34"/>
        <v>5611</v>
      </c>
      <c r="AV171" s="214">
        <f t="shared" si="35"/>
        <v>36</v>
      </c>
      <c r="AW171" s="244">
        <f t="shared" si="36"/>
        <v>155.86111111111111</v>
      </c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  <c r="BI171" s="245"/>
      <c r="BJ171" s="245"/>
      <c r="BK171" s="245"/>
      <c r="BL171" s="245"/>
      <c r="BM171" s="246"/>
    </row>
    <row r="172" spans="1:65" ht="15.75" thickBot="1">
      <c r="A172" s="247" t="s">
        <v>9</v>
      </c>
      <c r="B172" s="308"/>
      <c r="C172" s="434"/>
      <c r="D172" s="338"/>
      <c r="E172" s="313"/>
      <c r="F172" s="314"/>
      <c r="G172" s="315"/>
      <c r="H172" s="316"/>
      <c r="I172" s="314"/>
      <c r="J172" s="317"/>
      <c r="K172" s="529">
        <v>151</v>
      </c>
      <c r="L172" s="530">
        <v>136</v>
      </c>
      <c r="M172" s="531">
        <v>138</v>
      </c>
      <c r="N172" s="482">
        <v>134</v>
      </c>
      <c r="O172" s="475">
        <v>148</v>
      </c>
      <c r="P172" s="483">
        <v>173</v>
      </c>
      <c r="Q172" s="529">
        <v>118</v>
      </c>
      <c r="R172" s="530">
        <v>173</v>
      </c>
      <c r="S172" s="531">
        <v>214</v>
      </c>
      <c r="T172" s="532">
        <v>175</v>
      </c>
      <c r="U172" s="530">
        <v>159</v>
      </c>
      <c r="V172" s="533">
        <v>128</v>
      </c>
      <c r="W172" s="310"/>
      <c r="X172" s="311"/>
      <c r="Y172" s="312"/>
      <c r="Z172" s="337"/>
      <c r="AA172" s="311"/>
      <c r="AB172" s="338"/>
      <c r="AC172" s="501">
        <v>169</v>
      </c>
      <c r="AD172" s="502">
        <v>135</v>
      </c>
      <c r="AE172" s="503">
        <v>141</v>
      </c>
      <c r="AF172" s="337"/>
      <c r="AG172" s="311"/>
      <c r="AH172" s="338"/>
      <c r="AI172" s="310"/>
      <c r="AJ172" s="311"/>
      <c r="AK172" s="312"/>
      <c r="AL172" s="337"/>
      <c r="AM172" s="311"/>
      <c r="AN172" s="338"/>
      <c r="AO172" s="547">
        <v>166</v>
      </c>
      <c r="AP172" s="548">
        <v>151</v>
      </c>
      <c r="AQ172" s="549">
        <v>180</v>
      </c>
      <c r="AR172" s="305"/>
      <c r="AS172" s="251"/>
      <c r="AT172" s="252"/>
      <c r="AU172" s="266">
        <f t="shared" si="34"/>
        <v>2789</v>
      </c>
      <c r="AV172" s="267">
        <f t="shared" si="35"/>
        <v>18</v>
      </c>
      <c r="AW172" s="440">
        <f t="shared" si="36"/>
        <v>154.94444444444446</v>
      </c>
      <c r="AX172" s="245"/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  <c r="BJ172" s="245"/>
      <c r="BK172" s="245"/>
      <c r="BL172" s="245"/>
      <c r="BM172" s="246"/>
    </row>
    <row r="173" spans="1:65" ht="15.75" thickBot="1">
      <c r="A173" s="247" t="s">
        <v>9</v>
      </c>
      <c r="B173" s="308" t="s">
        <v>134</v>
      </c>
      <c r="C173" s="434"/>
      <c r="D173" s="338">
        <v>0</v>
      </c>
      <c r="E173" s="313">
        <v>86</v>
      </c>
      <c r="F173" s="314">
        <v>117</v>
      </c>
      <c r="G173" s="315">
        <v>110</v>
      </c>
      <c r="H173" s="316"/>
      <c r="I173" s="314"/>
      <c r="J173" s="317"/>
      <c r="K173" s="313"/>
      <c r="L173" s="314"/>
      <c r="M173" s="315"/>
      <c r="N173" s="316"/>
      <c r="O173" s="314"/>
      <c r="P173" s="317"/>
      <c r="Q173" s="313"/>
      <c r="R173" s="314"/>
      <c r="S173" s="315"/>
      <c r="T173" s="316"/>
      <c r="U173" s="314"/>
      <c r="V173" s="317"/>
      <c r="W173" s="310"/>
      <c r="X173" s="311"/>
      <c r="Y173" s="312"/>
      <c r="Z173" s="337"/>
      <c r="AA173" s="311"/>
      <c r="AB173" s="338"/>
      <c r="AC173" s="310"/>
      <c r="AD173" s="311"/>
      <c r="AE173" s="312"/>
      <c r="AF173" s="337"/>
      <c r="AG173" s="311"/>
      <c r="AH173" s="338"/>
      <c r="AI173" s="310"/>
      <c r="AJ173" s="311"/>
      <c r="AK173" s="312"/>
      <c r="AL173" s="337"/>
      <c r="AM173" s="311"/>
      <c r="AN173" s="338"/>
      <c r="AO173" s="310"/>
      <c r="AP173" s="311"/>
      <c r="AQ173" s="312"/>
      <c r="AR173" s="305"/>
      <c r="AS173" s="251"/>
      <c r="AT173" s="252"/>
      <c r="AU173" s="274">
        <f t="shared" si="34"/>
        <v>313</v>
      </c>
      <c r="AV173" s="214">
        <f t="shared" si="35"/>
        <v>3</v>
      </c>
      <c r="AW173" s="244">
        <f t="shared" si="36"/>
        <v>104.33333333333333</v>
      </c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6"/>
    </row>
    <row r="174" spans="1:65" ht="15.75" thickBot="1">
      <c r="A174" s="247" t="s">
        <v>9</v>
      </c>
      <c r="B174" s="308"/>
      <c r="C174" s="434"/>
      <c r="D174" s="338"/>
      <c r="E174" s="313"/>
      <c r="F174" s="314"/>
      <c r="G174" s="315"/>
      <c r="H174" s="316"/>
      <c r="I174" s="314"/>
      <c r="J174" s="317"/>
      <c r="K174" s="313"/>
      <c r="L174" s="314"/>
      <c r="M174" s="315"/>
      <c r="N174" s="316"/>
      <c r="O174" s="314"/>
      <c r="P174" s="317"/>
      <c r="Q174" s="313"/>
      <c r="R174" s="314"/>
      <c r="S174" s="315"/>
      <c r="T174" s="316"/>
      <c r="U174" s="314"/>
      <c r="V174" s="317"/>
      <c r="W174" s="310"/>
      <c r="X174" s="311"/>
      <c r="Y174" s="312"/>
      <c r="Z174" s="337"/>
      <c r="AA174" s="311"/>
      <c r="AB174" s="338"/>
      <c r="AC174" s="310"/>
      <c r="AD174" s="311"/>
      <c r="AE174" s="312"/>
      <c r="AF174" s="337"/>
      <c r="AG174" s="311"/>
      <c r="AH174" s="338"/>
      <c r="AI174" s="310"/>
      <c r="AJ174" s="311"/>
      <c r="AK174" s="312"/>
      <c r="AL174" s="337"/>
      <c r="AM174" s="311"/>
      <c r="AN174" s="338"/>
      <c r="AO174" s="310"/>
      <c r="AP174" s="311"/>
      <c r="AQ174" s="312"/>
      <c r="AR174" s="305"/>
      <c r="AS174" s="251"/>
      <c r="AT174" s="252"/>
      <c r="AU174" s="266">
        <f t="shared" si="34"/>
        <v>0</v>
      </c>
      <c r="AV174" s="267">
        <f t="shared" si="35"/>
        <v>0</v>
      </c>
      <c r="AW174" s="440" t="e">
        <f t="shared" si="36"/>
        <v>#DIV/0!</v>
      </c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  <c r="BI174" s="245"/>
      <c r="BJ174" s="245"/>
      <c r="BK174" s="245"/>
      <c r="BL174" s="245"/>
      <c r="BM174" s="246"/>
    </row>
    <row r="175" spans="1:65" ht="15.75" thickBot="1">
      <c r="A175" s="247" t="s">
        <v>9</v>
      </c>
      <c r="B175" s="308" t="s">
        <v>152</v>
      </c>
      <c r="C175" s="588">
        <v>8</v>
      </c>
      <c r="D175" s="338">
        <f>SUM(C175*AV175)</f>
        <v>0</v>
      </c>
      <c r="E175" s="313"/>
      <c r="F175" s="314"/>
      <c r="G175" s="315"/>
      <c r="H175" s="316"/>
      <c r="I175" s="314"/>
      <c r="J175" s="317"/>
      <c r="K175" s="313"/>
      <c r="L175" s="314"/>
      <c r="M175" s="315"/>
      <c r="N175" s="316"/>
      <c r="O175" s="314"/>
      <c r="P175" s="317"/>
      <c r="Q175" s="313"/>
      <c r="R175" s="314"/>
      <c r="S175" s="315"/>
      <c r="T175" s="316"/>
      <c r="U175" s="314"/>
      <c r="V175" s="317"/>
      <c r="W175" s="310"/>
      <c r="X175" s="311"/>
      <c r="Y175" s="312"/>
      <c r="Z175" s="337"/>
      <c r="AA175" s="311"/>
      <c r="AB175" s="338"/>
      <c r="AC175" s="310"/>
      <c r="AD175" s="311"/>
      <c r="AE175" s="312"/>
      <c r="AF175" s="337"/>
      <c r="AG175" s="311"/>
      <c r="AH175" s="338"/>
      <c r="AI175" s="310"/>
      <c r="AJ175" s="311"/>
      <c r="AK175" s="312"/>
      <c r="AL175" s="337"/>
      <c r="AM175" s="311"/>
      <c r="AN175" s="338"/>
      <c r="AO175" s="310"/>
      <c r="AP175" s="311"/>
      <c r="AQ175" s="312"/>
      <c r="AR175" s="305"/>
      <c r="AS175" s="251"/>
      <c r="AT175" s="252"/>
      <c r="AU175" s="554">
        <f>SUM(E175:AT175)</f>
        <v>0</v>
      </c>
      <c r="AV175" s="555">
        <f>COUNT(E175:AT175)</f>
        <v>0</v>
      </c>
      <c r="AW175" s="556" t="e">
        <f>(AU175/AV175)-8</f>
        <v>#DIV/0!</v>
      </c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6"/>
    </row>
    <row r="176" spans="1:65" ht="15.75" thickBot="1">
      <c r="A176" s="247" t="s">
        <v>9</v>
      </c>
      <c r="B176" s="308"/>
      <c r="C176" s="588">
        <v>8</v>
      </c>
      <c r="D176" s="338">
        <f>SUM(C176*AV176)</f>
        <v>24</v>
      </c>
      <c r="E176" s="313"/>
      <c r="F176" s="314"/>
      <c r="G176" s="315"/>
      <c r="H176" s="316"/>
      <c r="I176" s="314"/>
      <c r="J176" s="317"/>
      <c r="K176" s="313"/>
      <c r="L176" s="314"/>
      <c r="M176" s="315"/>
      <c r="N176" s="316"/>
      <c r="O176" s="314"/>
      <c r="P176" s="317"/>
      <c r="Q176" s="313"/>
      <c r="R176" s="314"/>
      <c r="S176" s="315"/>
      <c r="T176" s="316"/>
      <c r="U176" s="314"/>
      <c r="V176" s="317"/>
      <c r="W176" s="310"/>
      <c r="X176" s="311"/>
      <c r="Y176" s="312"/>
      <c r="Z176" s="337"/>
      <c r="AA176" s="311"/>
      <c r="AB176" s="338"/>
      <c r="AC176" s="310"/>
      <c r="AD176" s="311"/>
      <c r="AE176" s="312"/>
      <c r="AF176" s="337"/>
      <c r="AG176" s="311"/>
      <c r="AH176" s="338"/>
      <c r="AI176" s="310"/>
      <c r="AJ176" s="311"/>
      <c r="AK176" s="312"/>
      <c r="AL176" s="337"/>
      <c r="AM176" s="311"/>
      <c r="AN176" s="338"/>
      <c r="AO176" s="547">
        <v>193</v>
      </c>
      <c r="AP176" s="548">
        <v>162</v>
      </c>
      <c r="AQ176" s="549">
        <v>201</v>
      </c>
      <c r="AR176" s="305"/>
      <c r="AS176" s="251"/>
      <c r="AT176" s="252"/>
      <c r="AU176" s="266">
        <f>SUM(E176:AT176)</f>
        <v>556</v>
      </c>
      <c r="AV176" s="267">
        <f>COUNT(E176:AT176)</f>
        <v>3</v>
      </c>
      <c r="AW176" s="440">
        <f>(AU176/AV176)-8</f>
        <v>177.33333333333334</v>
      </c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6"/>
    </row>
    <row r="177" spans="1:65" ht="15.75" thickBot="1">
      <c r="A177" s="247" t="s">
        <v>9</v>
      </c>
      <c r="B177" s="308" t="s">
        <v>49</v>
      </c>
      <c r="C177" s="434"/>
      <c r="D177" s="338">
        <f>C177*AV177</f>
        <v>0</v>
      </c>
      <c r="E177" s="313">
        <v>119</v>
      </c>
      <c r="F177" s="314">
        <v>133</v>
      </c>
      <c r="G177" s="315">
        <v>144</v>
      </c>
      <c r="H177" s="316">
        <v>121</v>
      </c>
      <c r="I177" s="314">
        <v>115</v>
      </c>
      <c r="J177" s="317">
        <v>165</v>
      </c>
      <c r="K177" s="313">
        <v>116</v>
      </c>
      <c r="L177" s="314">
        <v>123</v>
      </c>
      <c r="M177" s="315">
        <v>150</v>
      </c>
      <c r="N177" s="316">
        <v>132</v>
      </c>
      <c r="O177" s="314">
        <v>153</v>
      </c>
      <c r="P177" s="317">
        <v>126</v>
      </c>
      <c r="Q177" s="313">
        <v>137</v>
      </c>
      <c r="R177" s="314">
        <v>149</v>
      </c>
      <c r="S177" s="315">
        <v>134</v>
      </c>
      <c r="T177" s="316">
        <v>186</v>
      </c>
      <c r="U177" s="314">
        <v>158</v>
      </c>
      <c r="V177" s="317">
        <v>205</v>
      </c>
      <c r="W177" s="310">
        <v>137</v>
      </c>
      <c r="X177" s="311">
        <v>201</v>
      </c>
      <c r="Y177" s="312">
        <v>155</v>
      </c>
      <c r="Z177" s="337">
        <v>125</v>
      </c>
      <c r="AA177" s="311">
        <v>126</v>
      </c>
      <c r="AB177" s="338">
        <v>153</v>
      </c>
      <c r="AC177" s="310">
        <v>135</v>
      </c>
      <c r="AD177" s="311">
        <v>168</v>
      </c>
      <c r="AE177" s="312">
        <v>137</v>
      </c>
      <c r="AF177" s="337">
        <v>146</v>
      </c>
      <c r="AG177" s="311">
        <v>128</v>
      </c>
      <c r="AH177" s="338">
        <v>151</v>
      </c>
      <c r="AI177" s="310">
        <v>108</v>
      </c>
      <c r="AJ177" s="311">
        <v>193</v>
      </c>
      <c r="AK177" s="312">
        <v>106</v>
      </c>
      <c r="AL177" s="337">
        <v>123</v>
      </c>
      <c r="AM177" s="311">
        <v>199</v>
      </c>
      <c r="AN177" s="338">
        <v>164</v>
      </c>
      <c r="AO177" s="310">
        <v>141</v>
      </c>
      <c r="AP177" s="311">
        <v>104</v>
      </c>
      <c r="AQ177" s="312">
        <v>147</v>
      </c>
      <c r="AR177" s="305"/>
      <c r="AS177" s="251"/>
      <c r="AT177" s="252"/>
      <c r="AU177" s="274">
        <f t="shared" si="34"/>
        <v>5613</v>
      </c>
      <c r="AV177" s="214">
        <f t="shared" si="35"/>
        <v>39</v>
      </c>
      <c r="AW177" s="244">
        <f t="shared" si="36"/>
        <v>143.92307692307693</v>
      </c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6"/>
    </row>
    <row r="178" spans="1:65" ht="15.75" thickBot="1">
      <c r="A178" s="282" t="s">
        <v>9</v>
      </c>
      <c r="B178" s="283"/>
      <c r="C178" s="331"/>
      <c r="D178" s="327"/>
      <c r="E178" s="293"/>
      <c r="F178" s="291"/>
      <c r="G178" s="294"/>
      <c r="H178" s="290"/>
      <c r="I178" s="291"/>
      <c r="J178" s="292"/>
      <c r="K178" s="536">
        <v>161</v>
      </c>
      <c r="L178" s="537">
        <v>212</v>
      </c>
      <c r="M178" s="538">
        <v>155</v>
      </c>
      <c r="N178" s="471">
        <v>144</v>
      </c>
      <c r="O178" s="472">
        <v>151</v>
      </c>
      <c r="P178" s="473">
        <v>126</v>
      </c>
      <c r="Q178" s="536">
        <v>120</v>
      </c>
      <c r="R178" s="537">
        <v>132</v>
      </c>
      <c r="S178" s="538">
        <v>205</v>
      </c>
      <c r="T178" s="577">
        <v>170</v>
      </c>
      <c r="U178" s="537">
        <v>161</v>
      </c>
      <c r="V178" s="578">
        <v>163</v>
      </c>
      <c r="W178" s="331"/>
      <c r="X178" s="289"/>
      <c r="Y178" s="285"/>
      <c r="Z178" s="288"/>
      <c r="AA178" s="289"/>
      <c r="AB178" s="285"/>
      <c r="AC178" s="504">
        <v>159</v>
      </c>
      <c r="AD178" s="505">
        <v>157</v>
      </c>
      <c r="AE178" s="506">
        <v>154</v>
      </c>
      <c r="AF178" s="288"/>
      <c r="AG178" s="289"/>
      <c r="AH178" s="327"/>
      <c r="AI178" s="331"/>
      <c r="AJ178" s="289"/>
      <c r="AK178" s="285"/>
      <c r="AL178" s="288"/>
      <c r="AM178" s="289"/>
      <c r="AN178" s="285"/>
      <c r="AO178" s="563"/>
      <c r="AP178" s="564"/>
      <c r="AQ178" s="587"/>
      <c r="AR178" s="328"/>
      <c r="AS178" s="286"/>
      <c r="AT178" s="287"/>
      <c r="AU178" s="507">
        <f>SUM(E178:AT178)</f>
        <v>2370</v>
      </c>
      <c r="AV178" s="464">
        <f>COUNT(E178:AT178)</f>
        <v>15</v>
      </c>
      <c r="AW178" s="453">
        <f>AU178/AV178</f>
        <v>158</v>
      </c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6"/>
    </row>
    <row r="179" spans="1:65" ht="15">
      <c r="A179" s="339"/>
      <c r="B179" s="339"/>
      <c r="C179" s="340"/>
      <c r="D179" s="340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2"/>
      <c r="R179" s="342"/>
      <c r="S179" s="342"/>
      <c r="T179" s="341"/>
      <c r="U179" s="341"/>
      <c r="V179" s="341"/>
      <c r="W179" s="343"/>
      <c r="X179" s="343"/>
      <c r="Y179" s="343"/>
      <c r="Z179" s="343"/>
      <c r="AA179" s="343"/>
      <c r="AB179" s="343"/>
      <c r="AC179" s="340"/>
      <c r="AD179" s="340"/>
      <c r="AE179" s="340"/>
      <c r="AF179" s="340"/>
      <c r="AG179" s="340"/>
      <c r="AH179" s="340"/>
      <c r="AI179" s="340"/>
      <c r="AJ179" s="340"/>
      <c r="AK179" s="340"/>
      <c r="AL179" s="340"/>
      <c r="AM179" s="340"/>
      <c r="AN179" s="340"/>
      <c r="AO179" s="340"/>
      <c r="AP179" s="340"/>
      <c r="AQ179" s="340"/>
      <c r="AR179" s="340"/>
      <c r="AS179" s="340"/>
      <c r="AT179" s="340"/>
      <c r="AU179" s="266"/>
      <c r="AV179" s="267"/>
      <c r="AW179" s="344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  <c r="BI179" s="245"/>
      <c r="BJ179" s="245"/>
      <c r="BK179" s="245"/>
      <c r="BL179" s="245"/>
      <c r="BM179" s="246"/>
    </row>
    <row r="180" spans="1:65" ht="15">
      <c r="A180" s="339"/>
      <c r="B180" s="339"/>
      <c r="C180" s="339"/>
      <c r="D180" s="339"/>
      <c r="E180" s="341"/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3"/>
      <c r="U180" s="343"/>
      <c r="V180" s="343"/>
      <c r="W180" s="341"/>
      <c r="X180" s="341"/>
      <c r="Y180" s="341"/>
      <c r="Z180" s="341"/>
      <c r="AA180" s="341"/>
      <c r="AB180" s="341"/>
      <c r="AC180" s="341"/>
      <c r="AD180" s="341"/>
      <c r="AE180" s="341"/>
      <c r="AF180" s="341"/>
      <c r="AG180" s="341"/>
      <c r="AH180" s="341"/>
      <c r="AI180" s="341"/>
      <c r="AJ180" s="341"/>
      <c r="AK180" s="341"/>
      <c r="AL180" s="341"/>
      <c r="AM180" s="341"/>
      <c r="AN180" s="341"/>
      <c r="AO180" s="341"/>
      <c r="AP180" s="341"/>
      <c r="AQ180" s="341"/>
      <c r="AR180" s="341"/>
      <c r="AS180" s="341"/>
      <c r="AT180" s="341"/>
      <c r="AU180" s="274"/>
      <c r="AV180" s="214"/>
      <c r="AW180" s="3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6"/>
    </row>
    <row r="181" spans="1:65" ht="15">
      <c r="A181" s="339"/>
      <c r="B181" s="339"/>
      <c r="C181" s="340"/>
      <c r="D181" s="340"/>
      <c r="E181" s="342"/>
      <c r="F181" s="342"/>
      <c r="G181" s="342"/>
      <c r="H181" s="342"/>
      <c r="I181" s="342"/>
      <c r="J181" s="342"/>
      <c r="K181" s="342"/>
      <c r="L181" s="342"/>
      <c r="M181" s="342"/>
      <c r="N181" s="342"/>
      <c r="O181" s="342"/>
      <c r="P181" s="342"/>
      <c r="Q181" s="342"/>
      <c r="R181" s="342"/>
      <c r="S181" s="342"/>
      <c r="T181" s="340"/>
      <c r="U181" s="340"/>
      <c r="V181" s="340"/>
      <c r="W181" s="341"/>
      <c r="X181" s="341"/>
      <c r="Y181" s="341"/>
      <c r="Z181" s="342"/>
      <c r="AA181" s="342"/>
      <c r="AB181" s="342"/>
      <c r="AC181" s="342"/>
      <c r="AD181" s="342"/>
      <c r="AE181" s="342"/>
      <c r="AF181" s="342"/>
      <c r="AG181" s="342"/>
      <c r="AH181" s="342"/>
      <c r="AI181" s="342"/>
      <c r="AJ181" s="342"/>
      <c r="AK181" s="342"/>
      <c r="AL181" s="342"/>
      <c r="AM181" s="342"/>
      <c r="AN181" s="342"/>
      <c r="AO181" s="342"/>
      <c r="AP181" s="342"/>
      <c r="AQ181" s="342"/>
      <c r="AR181" s="342"/>
      <c r="AS181" s="342"/>
      <c r="AT181" s="342"/>
      <c r="AU181" s="266"/>
      <c r="AV181" s="267"/>
      <c r="AW181" s="344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6"/>
    </row>
    <row r="182" spans="1:65" ht="15">
      <c r="A182" s="339"/>
      <c r="B182" s="346"/>
      <c r="C182" s="339"/>
      <c r="D182" s="339"/>
      <c r="E182" s="346"/>
      <c r="F182" s="346"/>
      <c r="G182" s="346"/>
      <c r="H182" s="346"/>
      <c r="I182" s="346"/>
      <c r="J182" s="346"/>
      <c r="K182" s="346"/>
      <c r="L182" s="346"/>
      <c r="M182" s="346"/>
      <c r="N182" s="346"/>
      <c r="O182" s="346"/>
      <c r="P182" s="346"/>
      <c r="Q182" s="346"/>
      <c r="R182" s="346"/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  <c r="AD182" s="346"/>
      <c r="AE182" s="346"/>
      <c r="AF182" s="346"/>
      <c r="AG182" s="346"/>
      <c r="AH182" s="346"/>
      <c r="AI182" s="346"/>
      <c r="AJ182" s="346"/>
      <c r="AK182" s="346"/>
      <c r="AL182" s="346"/>
      <c r="AM182" s="346"/>
      <c r="AN182" s="346"/>
      <c r="AO182" s="346"/>
      <c r="AP182" s="346"/>
      <c r="AQ182" s="346"/>
      <c r="AR182" s="346"/>
      <c r="AS182" s="346"/>
      <c r="AT182" s="346"/>
      <c r="AU182" s="274"/>
      <c r="AV182" s="214"/>
      <c r="AW182" s="3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  <c r="BJ182" s="245"/>
      <c r="BK182" s="245"/>
      <c r="BL182" s="245"/>
      <c r="BM182" s="246"/>
    </row>
    <row r="183" spans="1:65" ht="15">
      <c r="A183" s="339"/>
      <c r="B183" s="346"/>
      <c r="C183" s="339"/>
      <c r="D183" s="339"/>
      <c r="E183" s="346"/>
      <c r="F183" s="346"/>
      <c r="G183" s="346"/>
      <c r="H183" s="346"/>
      <c r="I183" s="346"/>
      <c r="J183" s="346"/>
      <c r="K183" s="346"/>
      <c r="L183" s="346"/>
      <c r="M183" s="346"/>
      <c r="N183" s="346"/>
      <c r="O183" s="346"/>
      <c r="P183" s="346"/>
      <c r="Q183" s="346"/>
      <c r="R183" s="346"/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  <c r="AF183" s="346"/>
      <c r="AG183" s="346"/>
      <c r="AH183" s="346"/>
      <c r="AI183" s="346"/>
      <c r="AJ183" s="346"/>
      <c r="AK183" s="346"/>
      <c r="AL183" s="346"/>
      <c r="AM183" s="346"/>
      <c r="AN183" s="346"/>
      <c r="AO183" s="346"/>
      <c r="AP183" s="346"/>
      <c r="AQ183" s="346"/>
      <c r="AR183" s="346"/>
      <c r="AS183" s="346"/>
      <c r="AT183" s="346"/>
      <c r="AU183" s="266"/>
      <c r="AV183" s="267"/>
      <c r="AW183" s="344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  <c r="BI183" s="245"/>
      <c r="BJ183" s="245"/>
      <c r="BK183" s="245"/>
      <c r="BL183" s="245"/>
      <c r="BM183" s="246"/>
    </row>
    <row r="184" spans="1:65" ht="15">
      <c r="A184" s="339"/>
      <c r="B184" s="346"/>
      <c r="C184" s="339"/>
      <c r="D184" s="339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  <c r="AF184" s="346"/>
      <c r="AG184" s="346"/>
      <c r="AH184" s="346"/>
      <c r="AI184" s="346"/>
      <c r="AJ184" s="346"/>
      <c r="AK184" s="346"/>
      <c r="AL184" s="346"/>
      <c r="AM184" s="346"/>
      <c r="AN184" s="346"/>
      <c r="AO184" s="346"/>
      <c r="AP184" s="346"/>
      <c r="AQ184" s="346"/>
      <c r="AR184" s="346"/>
      <c r="AS184" s="346"/>
      <c r="AT184" s="346"/>
      <c r="AU184" s="274"/>
      <c r="AV184" s="214"/>
      <c r="AW184" s="3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  <c r="BI184" s="245"/>
      <c r="BJ184" s="245"/>
      <c r="BK184" s="245"/>
      <c r="BL184" s="245"/>
      <c r="BM184" s="246"/>
    </row>
    <row r="185" spans="1:65" ht="15">
      <c r="A185" s="339"/>
      <c r="B185" s="346"/>
      <c r="C185" s="340"/>
      <c r="D185" s="340"/>
      <c r="E185" s="342"/>
      <c r="F185" s="342"/>
      <c r="G185" s="342"/>
      <c r="H185" s="342"/>
      <c r="I185" s="342"/>
      <c r="J185" s="342"/>
      <c r="K185" s="342"/>
      <c r="L185" s="342"/>
      <c r="M185" s="342"/>
      <c r="N185" s="342"/>
      <c r="O185" s="342"/>
      <c r="P185" s="342"/>
      <c r="Q185" s="342"/>
      <c r="R185" s="342"/>
      <c r="S185" s="342"/>
      <c r="T185" s="342"/>
      <c r="U185" s="342"/>
      <c r="V185" s="342"/>
      <c r="W185" s="346"/>
      <c r="X185" s="346"/>
      <c r="Y185" s="346"/>
      <c r="Z185" s="342"/>
      <c r="AA185" s="342"/>
      <c r="AB185" s="342"/>
      <c r="AC185" s="342"/>
      <c r="AD185" s="342"/>
      <c r="AE185" s="342"/>
      <c r="AF185" s="342"/>
      <c r="AG185" s="342"/>
      <c r="AH185" s="342"/>
      <c r="AI185" s="342"/>
      <c r="AJ185" s="342"/>
      <c r="AK185" s="342"/>
      <c r="AL185" s="342"/>
      <c r="AM185" s="342"/>
      <c r="AN185" s="342"/>
      <c r="AO185" s="342"/>
      <c r="AP185" s="342"/>
      <c r="AQ185" s="342"/>
      <c r="AR185" s="342"/>
      <c r="AS185" s="342"/>
      <c r="AT185" s="342"/>
      <c r="AU185" s="266"/>
      <c r="AV185" s="267"/>
      <c r="AW185" s="344"/>
      <c r="AX185" s="245"/>
      <c r="AY185" s="245"/>
      <c r="AZ185" s="245"/>
      <c r="BA185" s="245"/>
      <c r="BB185" s="245"/>
      <c r="BC185" s="245"/>
      <c r="BD185" s="245"/>
      <c r="BE185" s="245"/>
      <c r="BF185" s="245"/>
      <c r="BG185" s="245"/>
      <c r="BH185" s="245"/>
      <c r="BI185" s="245"/>
      <c r="BJ185" s="245"/>
      <c r="BK185" s="245"/>
      <c r="BL185" s="245"/>
      <c r="BM185" s="246"/>
    </row>
    <row r="186" spans="1:65" ht="15">
      <c r="A186" s="339"/>
      <c r="B186" s="346"/>
      <c r="C186" s="339"/>
      <c r="D186" s="339"/>
      <c r="E186" s="346"/>
      <c r="F186" s="346"/>
      <c r="G186" s="346"/>
      <c r="H186" s="346"/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46"/>
      <c r="AJ186" s="346"/>
      <c r="AK186" s="346"/>
      <c r="AL186" s="346"/>
      <c r="AM186" s="346"/>
      <c r="AN186" s="346"/>
      <c r="AO186" s="346"/>
      <c r="AP186" s="346"/>
      <c r="AQ186" s="346"/>
      <c r="AR186" s="346"/>
      <c r="AS186" s="346"/>
      <c r="AT186" s="346"/>
      <c r="AU186" s="274"/>
      <c r="AV186" s="214"/>
      <c r="AW186" s="3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6"/>
    </row>
    <row r="187" spans="1:65" ht="15">
      <c r="A187" s="339"/>
      <c r="B187" s="346"/>
      <c r="C187" s="339"/>
      <c r="D187" s="339"/>
      <c r="E187" s="346"/>
      <c r="F187" s="346"/>
      <c r="G187" s="346"/>
      <c r="H187" s="346"/>
      <c r="I187" s="346"/>
      <c r="J187" s="346"/>
      <c r="K187" s="346"/>
      <c r="L187" s="346"/>
      <c r="M187" s="346"/>
      <c r="N187" s="346"/>
      <c r="O187" s="346"/>
      <c r="P187" s="346"/>
      <c r="Q187" s="346"/>
      <c r="R187" s="346"/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  <c r="AF187" s="346"/>
      <c r="AG187" s="346"/>
      <c r="AH187" s="346"/>
      <c r="AI187" s="346"/>
      <c r="AJ187" s="346"/>
      <c r="AK187" s="346"/>
      <c r="AL187" s="346"/>
      <c r="AM187" s="346"/>
      <c r="AN187" s="346"/>
      <c r="AO187" s="346"/>
      <c r="AP187" s="346"/>
      <c r="AQ187" s="346"/>
      <c r="AR187" s="346"/>
      <c r="AS187" s="346"/>
      <c r="AT187" s="346"/>
      <c r="AU187" s="266"/>
      <c r="AV187" s="267"/>
      <c r="AW187" s="344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  <c r="BI187" s="245"/>
      <c r="BJ187" s="245"/>
      <c r="BK187" s="245"/>
      <c r="BL187" s="245"/>
      <c r="BM187" s="246"/>
    </row>
    <row r="188" spans="1:65" ht="15">
      <c r="A188" s="339"/>
      <c r="B188" s="346"/>
      <c r="C188" s="339"/>
      <c r="D188" s="339"/>
      <c r="E188" s="346"/>
      <c r="F188" s="346"/>
      <c r="G188" s="346"/>
      <c r="H188" s="346"/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  <c r="AF188" s="346"/>
      <c r="AG188" s="346"/>
      <c r="AH188" s="346"/>
      <c r="AI188" s="346"/>
      <c r="AJ188" s="346"/>
      <c r="AK188" s="346"/>
      <c r="AL188" s="346"/>
      <c r="AM188" s="346"/>
      <c r="AN188" s="346"/>
      <c r="AO188" s="346"/>
      <c r="AP188" s="346"/>
      <c r="AQ188" s="346"/>
      <c r="AR188" s="346"/>
      <c r="AS188" s="346"/>
      <c r="AT188" s="346"/>
      <c r="AU188" s="266"/>
      <c r="AV188" s="267"/>
      <c r="AW188" s="344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  <c r="BI188" s="245"/>
      <c r="BJ188" s="245"/>
      <c r="BK188" s="245"/>
      <c r="BL188" s="245"/>
      <c r="BM188" s="246"/>
    </row>
    <row r="189" spans="1:65" ht="15">
      <c r="A189" s="339"/>
      <c r="B189" s="346"/>
      <c r="C189" s="339"/>
      <c r="D189" s="339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2"/>
      <c r="U189" s="342"/>
      <c r="V189" s="342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346"/>
      <c r="AI189" s="346"/>
      <c r="AJ189" s="346"/>
      <c r="AK189" s="346"/>
      <c r="AL189" s="346"/>
      <c r="AM189" s="346"/>
      <c r="AN189" s="346"/>
      <c r="AO189" s="346"/>
      <c r="AP189" s="346"/>
      <c r="AQ189" s="346"/>
      <c r="AR189" s="346"/>
      <c r="AS189" s="346"/>
      <c r="AT189" s="346"/>
      <c r="AU189" s="266"/>
      <c r="AV189" s="267"/>
      <c r="AW189" s="344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6"/>
    </row>
    <row r="190" spans="1:65" ht="15">
      <c r="A190" s="339"/>
      <c r="B190" s="346"/>
      <c r="C190" s="339"/>
      <c r="D190" s="339"/>
      <c r="E190" s="346"/>
      <c r="F190" s="346"/>
      <c r="G190" s="346"/>
      <c r="H190" s="346"/>
      <c r="I190" s="346"/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346"/>
      <c r="AI190" s="346"/>
      <c r="AJ190" s="346"/>
      <c r="AK190" s="346"/>
      <c r="AL190" s="346"/>
      <c r="AM190" s="346"/>
      <c r="AN190" s="346"/>
      <c r="AO190" s="346"/>
      <c r="AP190" s="346"/>
      <c r="AQ190" s="346"/>
      <c r="AR190" s="346"/>
      <c r="AS190" s="346"/>
      <c r="AT190" s="346"/>
      <c r="AU190" s="274"/>
      <c r="AV190" s="214"/>
      <c r="AW190" s="3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6"/>
    </row>
    <row r="191" spans="1:65" ht="15">
      <c r="A191" s="339"/>
      <c r="B191" s="346"/>
      <c r="C191" s="339"/>
      <c r="D191" s="339"/>
      <c r="E191" s="346"/>
      <c r="F191" s="346"/>
      <c r="G191" s="346"/>
      <c r="H191" s="346"/>
      <c r="I191" s="346"/>
      <c r="J191" s="346"/>
      <c r="K191" s="346"/>
      <c r="L191" s="346"/>
      <c r="M191" s="346"/>
      <c r="N191" s="346"/>
      <c r="O191" s="346"/>
      <c r="P191" s="346"/>
      <c r="Q191" s="346"/>
      <c r="R191" s="346"/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  <c r="AE191" s="346"/>
      <c r="AF191" s="346"/>
      <c r="AG191" s="346"/>
      <c r="AH191" s="346"/>
      <c r="AI191" s="346"/>
      <c r="AJ191" s="346"/>
      <c r="AK191" s="346"/>
      <c r="AL191" s="346"/>
      <c r="AM191" s="346"/>
      <c r="AN191" s="346"/>
      <c r="AO191" s="346"/>
      <c r="AP191" s="346"/>
      <c r="AQ191" s="346"/>
      <c r="AR191" s="346"/>
      <c r="AS191" s="346"/>
      <c r="AT191" s="346"/>
      <c r="AU191" s="266"/>
      <c r="AV191" s="267"/>
      <c r="AW191" s="344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6"/>
    </row>
    <row r="192" spans="1:65" ht="15">
      <c r="A192" s="339"/>
      <c r="B192" s="346"/>
      <c r="C192" s="339"/>
      <c r="D192" s="339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  <c r="AE192" s="346"/>
      <c r="AF192" s="346"/>
      <c r="AG192" s="346"/>
      <c r="AH192" s="346"/>
      <c r="AI192" s="346"/>
      <c r="AJ192" s="346"/>
      <c r="AK192" s="346"/>
      <c r="AL192" s="346"/>
      <c r="AM192" s="346"/>
      <c r="AN192" s="346"/>
      <c r="AO192" s="346"/>
      <c r="AP192" s="346"/>
      <c r="AQ192" s="346"/>
      <c r="AR192" s="346"/>
      <c r="AS192" s="346"/>
      <c r="AT192" s="346"/>
      <c r="AU192" s="274"/>
      <c r="AV192" s="214"/>
      <c r="AW192" s="3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6"/>
    </row>
    <row r="193" spans="1:65" ht="15">
      <c r="A193" s="339"/>
      <c r="B193" s="346"/>
      <c r="C193" s="340"/>
      <c r="D193" s="340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6"/>
      <c r="U193" s="346"/>
      <c r="V193" s="346"/>
      <c r="W193" s="346"/>
      <c r="X193" s="346"/>
      <c r="Y193" s="346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42"/>
      <c r="AO193" s="342"/>
      <c r="AP193" s="342"/>
      <c r="AQ193" s="342"/>
      <c r="AR193" s="342"/>
      <c r="AS193" s="342"/>
      <c r="AT193" s="342"/>
      <c r="AU193" s="266"/>
      <c r="AV193" s="267"/>
      <c r="AW193" s="344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6"/>
    </row>
    <row r="194" spans="1:65" ht="15">
      <c r="A194" s="339"/>
      <c r="B194" s="346"/>
      <c r="C194" s="339"/>
      <c r="D194" s="339"/>
      <c r="E194" s="346"/>
      <c r="F194" s="346"/>
      <c r="G194" s="346"/>
      <c r="H194" s="346"/>
      <c r="I194" s="346"/>
      <c r="J194" s="346"/>
      <c r="K194" s="346"/>
      <c r="L194" s="346"/>
      <c r="M194" s="346"/>
      <c r="N194" s="346"/>
      <c r="O194" s="346"/>
      <c r="P194" s="346"/>
      <c r="Q194" s="346"/>
      <c r="R194" s="346"/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  <c r="AD194" s="346"/>
      <c r="AE194" s="346"/>
      <c r="AF194" s="346"/>
      <c r="AG194" s="346"/>
      <c r="AH194" s="346"/>
      <c r="AI194" s="346"/>
      <c r="AJ194" s="346"/>
      <c r="AK194" s="346"/>
      <c r="AL194" s="346"/>
      <c r="AM194" s="346"/>
      <c r="AN194" s="346"/>
      <c r="AO194" s="346"/>
      <c r="AP194" s="346"/>
      <c r="AQ194" s="346"/>
      <c r="AR194" s="346"/>
      <c r="AS194" s="346"/>
      <c r="AT194" s="346"/>
      <c r="AU194" s="274"/>
      <c r="AV194" s="214"/>
      <c r="AW194" s="3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6"/>
    </row>
    <row r="195" spans="1:65" ht="15">
      <c r="A195" s="339"/>
      <c r="B195" s="346"/>
      <c r="C195" s="340"/>
      <c r="D195" s="340"/>
      <c r="E195" s="346"/>
      <c r="F195" s="346"/>
      <c r="G195" s="346"/>
      <c r="H195" s="346"/>
      <c r="I195" s="346"/>
      <c r="J195" s="346"/>
      <c r="K195" s="346"/>
      <c r="L195" s="346"/>
      <c r="M195" s="346"/>
      <c r="N195" s="346"/>
      <c r="O195" s="346"/>
      <c r="P195" s="346"/>
      <c r="Q195" s="346"/>
      <c r="R195" s="346"/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  <c r="AD195" s="346"/>
      <c r="AE195" s="346"/>
      <c r="AF195" s="342"/>
      <c r="AG195" s="342"/>
      <c r="AH195" s="342"/>
      <c r="AI195" s="342"/>
      <c r="AJ195" s="342"/>
      <c r="AK195" s="342"/>
      <c r="AL195" s="342"/>
      <c r="AM195" s="342"/>
      <c r="AN195" s="342"/>
      <c r="AO195" s="342"/>
      <c r="AP195" s="342"/>
      <c r="AQ195" s="342"/>
      <c r="AR195" s="342"/>
      <c r="AS195" s="342"/>
      <c r="AT195" s="342"/>
      <c r="AU195" s="266"/>
      <c r="AV195" s="267"/>
      <c r="AW195" s="344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H195" s="245"/>
      <c r="BI195" s="245"/>
      <c r="BJ195" s="245"/>
      <c r="BK195" s="245"/>
      <c r="BL195" s="245"/>
      <c r="BM195" s="246"/>
    </row>
    <row r="196" spans="1:65" ht="15">
      <c r="A196" s="339"/>
      <c r="B196" s="346"/>
      <c r="C196" s="339"/>
      <c r="D196" s="339"/>
      <c r="E196" s="346"/>
      <c r="F196" s="346"/>
      <c r="G196" s="346"/>
      <c r="H196" s="346"/>
      <c r="I196" s="346"/>
      <c r="J196" s="346"/>
      <c r="K196" s="346"/>
      <c r="L196" s="346"/>
      <c r="M196" s="346"/>
      <c r="N196" s="346"/>
      <c r="O196" s="346"/>
      <c r="P196" s="346"/>
      <c r="Q196" s="346"/>
      <c r="R196" s="346"/>
      <c r="S196" s="346"/>
      <c r="T196" s="346"/>
      <c r="U196" s="346"/>
      <c r="V196" s="346"/>
      <c r="W196" s="346"/>
      <c r="X196" s="346"/>
      <c r="Y196" s="346"/>
      <c r="Z196" s="346"/>
      <c r="AA196" s="346"/>
      <c r="AB196" s="346"/>
      <c r="AC196" s="346"/>
      <c r="AD196" s="346"/>
      <c r="AE196" s="346"/>
      <c r="AF196" s="346"/>
      <c r="AG196" s="346"/>
      <c r="AH196" s="346"/>
      <c r="AI196" s="346"/>
      <c r="AJ196" s="346"/>
      <c r="AK196" s="346"/>
      <c r="AL196" s="346"/>
      <c r="AM196" s="346"/>
      <c r="AN196" s="346"/>
      <c r="AO196" s="346"/>
      <c r="AP196" s="346"/>
      <c r="AQ196" s="346"/>
      <c r="AR196" s="346"/>
      <c r="AS196" s="346"/>
      <c r="AT196" s="346"/>
      <c r="AU196" s="274"/>
      <c r="AV196" s="214"/>
      <c r="AW196" s="345"/>
      <c r="AX196" s="245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  <c r="BI196" s="245"/>
      <c r="BJ196" s="245"/>
      <c r="BK196" s="245"/>
      <c r="BL196" s="245"/>
      <c r="BM196" s="246"/>
    </row>
    <row r="197" spans="1:65" ht="15">
      <c r="A197" s="339"/>
      <c r="B197" s="346"/>
      <c r="C197" s="340"/>
      <c r="D197" s="340"/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6"/>
      <c r="X197" s="346"/>
      <c r="Y197" s="346"/>
      <c r="Z197" s="342"/>
      <c r="AA197" s="342"/>
      <c r="AB197" s="342"/>
      <c r="AC197" s="342"/>
      <c r="AD197" s="342"/>
      <c r="AE197" s="342"/>
      <c r="AF197" s="346"/>
      <c r="AG197" s="346"/>
      <c r="AH197" s="346"/>
      <c r="AI197" s="346"/>
      <c r="AJ197" s="346"/>
      <c r="AK197" s="346"/>
      <c r="AL197" s="346"/>
      <c r="AM197" s="346"/>
      <c r="AN197" s="346"/>
      <c r="AO197" s="346"/>
      <c r="AP197" s="346"/>
      <c r="AQ197" s="346"/>
      <c r="AR197" s="346"/>
      <c r="AS197" s="346"/>
      <c r="AT197" s="346"/>
      <c r="AU197" s="266"/>
      <c r="AV197" s="267"/>
      <c r="AW197" s="344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6"/>
    </row>
    <row r="198" spans="1:65" ht="15">
      <c r="A198" s="339"/>
      <c r="B198" s="346"/>
      <c r="C198" s="339"/>
      <c r="D198" s="339"/>
      <c r="E198" s="346"/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  <c r="P198" s="346"/>
      <c r="Q198" s="346"/>
      <c r="R198" s="346"/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E198" s="346"/>
      <c r="AF198" s="346"/>
      <c r="AG198" s="346"/>
      <c r="AH198" s="346"/>
      <c r="AI198" s="346"/>
      <c r="AJ198" s="346"/>
      <c r="AK198" s="346"/>
      <c r="AL198" s="346"/>
      <c r="AM198" s="346"/>
      <c r="AN198" s="346"/>
      <c r="AO198" s="346"/>
      <c r="AP198" s="346"/>
      <c r="AQ198" s="346"/>
      <c r="AR198" s="346"/>
      <c r="AS198" s="346"/>
      <c r="AT198" s="346"/>
      <c r="AU198" s="274"/>
      <c r="AV198" s="214"/>
      <c r="AW198" s="3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H198" s="245"/>
      <c r="BI198" s="245"/>
      <c r="BJ198" s="245"/>
      <c r="BK198" s="245"/>
      <c r="BL198" s="245"/>
      <c r="BM198" s="246"/>
    </row>
    <row r="199" spans="1:65" ht="15">
      <c r="A199" s="339"/>
      <c r="B199" s="346"/>
      <c r="C199" s="339"/>
      <c r="D199" s="339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  <c r="AE199" s="346"/>
      <c r="AF199" s="346"/>
      <c r="AG199" s="346"/>
      <c r="AH199" s="346"/>
      <c r="AI199" s="346"/>
      <c r="AJ199" s="346"/>
      <c r="AK199" s="346"/>
      <c r="AL199" s="346"/>
      <c r="AM199" s="346"/>
      <c r="AN199" s="346"/>
      <c r="AO199" s="346"/>
      <c r="AP199" s="346"/>
      <c r="AQ199" s="346"/>
      <c r="AR199" s="346"/>
      <c r="AS199" s="346"/>
      <c r="AT199" s="346"/>
      <c r="AU199" s="274"/>
      <c r="AV199" s="214"/>
      <c r="AW199" s="345"/>
      <c r="AX199" s="245"/>
      <c r="AY199" s="245"/>
      <c r="AZ199" s="245"/>
      <c r="BA199" s="245"/>
      <c r="BB199" s="245"/>
      <c r="BC199" s="245"/>
      <c r="BD199" s="245"/>
      <c r="BE199" s="245"/>
      <c r="BF199" s="245"/>
      <c r="BG199" s="245"/>
      <c r="BH199" s="245"/>
      <c r="BI199" s="245"/>
      <c r="BJ199" s="245"/>
      <c r="BK199" s="245"/>
      <c r="BL199" s="245"/>
      <c r="BM199" s="246"/>
    </row>
    <row r="200" spans="1:65" ht="15">
      <c r="A200" s="346"/>
      <c r="B200" s="339"/>
      <c r="C200" s="339"/>
      <c r="D200" s="339"/>
      <c r="E200" s="346"/>
      <c r="F200" s="346"/>
      <c r="G200" s="346"/>
      <c r="H200" s="346"/>
      <c r="I200" s="346"/>
      <c r="J200" s="346"/>
      <c r="K200" s="346"/>
      <c r="L200" s="346"/>
      <c r="M200" s="346"/>
      <c r="N200" s="346"/>
      <c r="O200" s="346"/>
      <c r="P200" s="346"/>
      <c r="Q200" s="346"/>
      <c r="R200" s="346"/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  <c r="AD200" s="346"/>
      <c r="AE200" s="346"/>
      <c r="AF200" s="346"/>
      <c r="AG200" s="346"/>
      <c r="AH200" s="346"/>
      <c r="AI200" s="346"/>
      <c r="AJ200" s="346"/>
      <c r="AK200" s="346"/>
      <c r="AL200" s="346"/>
      <c r="AM200" s="346"/>
      <c r="AN200" s="346"/>
      <c r="AO200" s="346"/>
      <c r="AP200" s="346"/>
      <c r="AQ200" s="346"/>
      <c r="AR200" s="346"/>
      <c r="AS200" s="346"/>
      <c r="AT200" s="346"/>
      <c r="AU200" s="274"/>
      <c r="AV200" s="214"/>
      <c r="AW200" s="345"/>
      <c r="AX200" s="245"/>
      <c r="AY200" s="245"/>
      <c r="AZ200" s="245"/>
      <c r="BA200" s="245"/>
      <c r="BB200" s="245"/>
      <c r="BC200" s="245"/>
      <c r="BD200" s="245"/>
      <c r="BE200" s="245"/>
      <c r="BF200" s="245"/>
      <c r="BG200" s="245"/>
      <c r="BH200" s="245"/>
      <c r="BI200" s="245"/>
      <c r="BJ200" s="245"/>
      <c r="BK200" s="245"/>
      <c r="BL200" s="245"/>
      <c r="BM200" s="246"/>
    </row>
    <row r="201" spans="1:65" ht="15">
      <c r="A201" s="346"/>
      <c r="B201" s="339"/>
      <c r="C201" s="340"/>
      <c r="D201" s="340"/>
      <c r="E201" s="346"/>
      <c r="F201" s="346"/>
      <c r="G201" s="346"/>
      <c r="H201" s="342"/>
      <c r="I201" s="342"/>
      <c r="J201" s="342"/>
      <c r="K201" s="342"/>
      <c r="L201" s="342"/>
      <c r="M201" s="342"/>
      <c r="N201" s="342"/>
      <c r="O201" s="342"/>
      <c r="P201" s="342"/>
      <c r="Q201" s="342"/>
      <c r="R201" s="342"/>
      <c r="S201" s="342"/>
      <c r="T201" s="342"/>
      <c r="U201" s="342"/>
      <c r="V201" s="342"/>
      <c r="W201" s="342"/>
      <c r="X201" s="342"/>
      <c r="Y201" s="342"/>
      <c r="Z201" s="346"/>
      <c r="AA201" s="346"/>
      <c r="AB201" s="346"/>
      <c r="AC201" s="346"/>
      <c r="AD201" s="346"/>
      <c r="AE201" s="346"/>
      <c r="AF201" s="342"/>
      <c r="AG201" s="342"/>
      <c r="AH201" s="342"/>
      <c r="AI201" s="342"/>
      <c r="AJ201" s="342"/>
      <c r="AK201" s="342"/>
      <c r="AL201" s="342"/>
      <c r="AM201" s="342"/>
      <c r="AN201" s="342"/>
      <c r="AO201" s="342"/>
      <c r="AP201" s="342"/>
      <c r="AQ201" s="342"/>
      <c r="AR201" s="342"/>
      <c r="AS201" s="342"/>
      <c r="AT201" s="342"/>
      <c r="AU201" s="266"/>
      <c r="AV201" s="267"/>
      <c r="AW201" s="344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H201" s="245"/>
      <c r="BI201" s="245"/>
      <c r="BJ201" s="245"/>
      <c r="BK201" s="245"/>
      <c r="BL201" s="245"/>
      <c r="BM201" s="246"/>
    </row>
    <row r="202" spans="1:65" ht="15">
      <c r="A202" s="346"/>
      <c r="B202" s="339"/>
      <c r="C202" s="339"/>
      <c r="D202" s="339"/>
      <c r="E202" s="346"/>
      <c r="F202" s="346"/>
      <c r="G202" s="346"/>
      <c r="H202" s="346"/>
      <c r="I202" s="346"/>
      <c r="J202" s="346"/>
      <c r="K202" s="346"/>
      <c r="L202" s="346"/>
      <c r="M202" s="346"/>
      <c r="N202" s="346"/>
      <c r="O202" s="346"/>
      <c r="P202" s="346"/>
      <c r="Q202" s="346"/>
      <c r="R202" s="346"/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  <c r="AE202" s="346"/>
      <c r="AF202" s="346"/>
      <c r="AG202" s="346"/>
      <c r="AH202" s="346"/>
      <c r="AI202" s="346"/>
      <c r="AJ202" s="346"/>
      <c r="AK202" s="346"/>
      <c r="AL202" s="346"/>
      <c r="AM202" s="346"/>
      <c r="AN202" s="346"/>
      <c r="AO202" s="346"/>
      <c r="AP202" s="346"/>
      <c r="AQ202" s="346"/>
      <c r="AR202" s="346"/>
      <c r="AS202" s="346"/>
      <c r="AT202" s="346"/>
      <c r="AU202" s="274"/>
      <c r="AV202" s="214"/>
      <c r="AW202" s="345"/>
      <c r="AX202" s="245"/>
      <c r="AY202" s="245"/>
      <c r="AZ202" s="245"/>
      <c r="BA202" s="245"/>
      <c r="BB202" s="245"/>
      <c r="BC202" s="245"/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6"/>
    </row>
    <row r="203" spans="1:65" ht="15">
      <c r="A203" s="346"/>
      <c r="B203" s="339"/>
      <c r="C203" s="340"/>
      <c r="D203" s="340"/>
      <c r="E203" s="342"/>
      <c r="F203" s="342"/>
      <c r="G203" s="342"/>
      <c r="H203" s="342"/>
      <c r="I203" s="342"/>
      <c r="J203" s="342"/>
      <c r="K203" s="342"/>
      <c r="L203" s="342"/>
      <c r="M203" s="342"/>
      <c r="N203" s="342"/>
      <c r="O203" s="342"/>
      <c r="P203" s="342"/>
      <c r="Q203" s="342"/>
      <c r="R203" s="342"/>
      <c r="S203" s="342"/>
      <c r="T203" s="342"/>
      <c r="U203" s="342"/>
      <c r="V203" s="342"/>
      <c r="W203" s="342"/>
      <c r="X203" s="342"/>
      <c r="Y203" s="342"/>
      <c r="Z203" s="346"/>
      <c r="AA203" s="346"/>
      <c r="AB203" s="346"/>
      <c r="AC203" s="342"/>
      <c r="AD203" s="342"/>
      <c r="AE203" s="342"/>
      <c r="AF203" s="342"/>
      <c r="AG203" s="342"/>
      <c r="AH203" s="342"/>
      <c r="AI203" s="342"/>
      <c r="AJ203" s="342"/>
      <c r="AK203" s="342"/>
      <c r="AL203" s="342"/>
      <c r="AM203" s="342"/>
      <c r="AN203" s="342"/>
      <c r="AO203" s="342"/>
      <c r="AP203" s="342"/>
      <c r="AQ203" s="342"/>
      <c r="AR203" s="342"/>
      <c r="AS203" s="342"/>
      <c r="AT203" s="342"/>
      <c r="AU203" s="266"/>
      <c r="AV203" s="267"/>
      <c r="AW203" s="344"/>
      <c r="AX203" s="245"/>
      <c r="AY203" s="245"/>
      <c r="AZ203" s="245"/>
      <c r="BA203" s="245"/>
      <c r="BB203" s="245"/>
      <c r="BC203" s="245"/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6"/>
    </row>
    <row r="204" spans="1:65" ht="15">
      <c r="A204" s="346"/>
      <c r="B204" s="339"/>
      <c r="C204" s="339"/>
      <c r="D204" s="339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  <c r="AF204" s="346"/>
      <c r="AG204" s="346"/>
      <c r="AH204" s="346"/>
      <c r="AI204" s="346"/>
      <c r="AJ204" s="346"/>
      <c r="AK204" s="346"/>
      <c r="AL204" s="346"/>
      <c r="AM204" s="346"/>
      <c r="AN204" s="346"/>
      <c r="AO204" s="346"/>
      <c r="AP204" s="346"/>
      <c r="AQ204" s="346"/>
      <c r="AR204" s="346"/>
      <c r="AS204" s="346"/>
      <c r="AT204" s="346"/>
      <c r="AU204" s="274"/>
      <c r="AV204" s="214"/>
      <c r="AW204" s="345"/>
      <c r="AX204" s="245"/>
      <c r="AY204" s="245"/>
      <c r="AZ204" s="245"/>
      <c r="BA204" s="245"/>
      <c r="BB204" s="245"/>
      <c r="BC204" s="245"/>
      <c r="BD204" s="245"/>
      <c r="BE204" s="245"/>
      <c r="BF204" s="245"/>
      <c r="BG204" s="245"/>
      <c r="BH204" s="245"/>
      <c r="BI204" s="245"/>
      <c r="BJ204" s="245"/>
      <c r="BK204" s="245"/>
      <c r="BL204" s="245"/>
      <c r="BM204" s="246"/>
    </row>
    <row r="205" spans="1:65" ht="15">
      <c r="A205" s="346"/>
      <c r="B205" s="339"/>
      <c r="C205" s="340"/>
      <c r="D205" s="340"/>
      <c r="E205" s="342"/>
      <c r="F205" s="342"/>
      <c r="G205" s="342"/>
      <c r="H205" s="346"/>
      <c r="I205" s="346"/>
      <c r="J205" s="346"/>
      <c r="K205" s="346"/>
      <c r="L205" s="346"/>
      <c r="M205" s="346"/>
      <c r="N205" s="346"/>
      <c r="O205" s="346"/>
      <c r="P205" s="346"/>
      <c r="Q205" s="346"/>
      <c r="R205" s="346"/>
      <c r="S205" s="346"/>
      <c r="T205" s="342"/>
      <c r="U205" s="342"/>
      <c r="V205" s="342"/>
      <c r="W205" s="342"/>
      <c r="X205" s="346"/>
      <c r="Y205" s="342"/>
      <c r="Z205" s="346"/>
      <c r="AA205" s="346"/>
      <c r="AB205" s="346"/>
      <c r="AC205" s="342"/>
      <c r="AD205" s="342"/>
      <c r="AE205" s="342"/>
      <c r="AF205" s="346"/>
      <c r="AG205" s="346"/>
      <c r="AH205" s="346"/>
      <c r="AI205" s="346"/>
      <c r="AJ205" s="346"/>
      <c r="AK205" s="346"/>
      <c r="AL205" s="346"/>
      <c r="AM205" s="346"/>
      <c r="AN205" s="346"/>
      <c r="AO205" s="346"/>
      <c r="AP205" s="346"/>
      <c r="AQ205" s="346"/>
      <c r="AR205" s="346"/>
      <c r="AS205" s="346"/>
      <c r="AT205" s="346"/>
      <c r="AU205" s="266"/>
      <c r="AV205" s="267"/>
      <c r="AW205" s="344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6"/>
    </row>
    <row r="206" spans="1:65" ht="15">
      <c r="A206" s="346"/>
      <c r="B206" s="339"/>
      <c r="C206" s="339"/>
      <c r="D206" s="339"/>
      <c r="E206" s="346"/>
      <c r="F206" s="346"/>
      <c r="G206" s="346"/>
      <c r="H206" s="346"/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  <c r="AE206" s="346"/>
      <c r="AF206" s="346"/>
      <c r="AG206" s="346"/>
      <c r="AH206" s="346"/>
      <c r="AI206" s="346"/>
      <c r="AJ206" s="346"/>
      <c r="AK206" s="346"/>
      <c r="AL206" s="346"/>
      <c r="AM206" s="346"/>
      <c r="AN206" s="346"/>
      <c r="AO206" s="346"/>
      <c r="AP206" s="346"/>
      <c r="AQ206" s="346"/>
      <c r="AR206" s="346"/>
      <c r="AS206" s="346"/>
      <c r="AT206" s="346"/>
      <c r="AU206" s="274"/>
      <c r="AV206" s="214"/>
      <c r="AW206" s="345"/>
      <c r="AX206" s="245"/>
      <c r="AY206" s="245"/>
      <c r="AZ206" s="245"/>
      <c r="BA206" s="245"/>
      <c r="BB206" s="245"/>
      <c r="BC206" s="245"/>
      <c r="BD206" s="245"/>
      <c r="BE206" s="245"/>
      <c r="BF206" s="245"/>
      <c r="BG206" s="245"/>
      <c r="BH206" s="245"/>
      <c r="BI206" s="245"/>
      <c r="BJ206" s="245"/>
      <c r="BK206" s="245"/>
      <c r="BL206" s="245"/>
      <c r="BM206" s="246"/>
    </row>
    <row r="207" spans="1:65" ht="15">
      <c r="A207" s="346"/>
      <c r="B207" s="339"/>
      <c r="C207" s="340"/>
      <c r="D207" s="340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/>
      <c r="T207" s="342"/>
      <c r="U207" s="342"/>
      <c r="V207" s="342"/>
      <c r="W207" s="342"/>
      <c r="X207" s="342"/>
      <c r="Y207" s="346"/>
      <c r="Z207" s="346"/>
      <c r="AA207" s="346"/>
      <c r="AB207" s="346"/>
      <c r="AC207" s="342"/>
      <c r="AD207" s="342"/>
      <c r="AE207" s="342"/>
      <c r="AF207" s="342"/>
      <c r="AG207" s="342"/>
      <c r="AH207" s="342"/>
      <c r="AI207" s="342"/>
      <c r="AJ207" s="342"/>
      <c r="AK207" s="342"/>
      <c r="AL207" s="342"/>
      <c r="AM207" s="342"/>
      <c r="AN207" s="342"/>
      <c r="AO207" s="342"/>
      <c r="AP207" s="342"/>
      <c r="AQ207" s="342"/>
      <c r="AR207" s="342"/>
      <c r="AS207" s="342"/>
      <c r="AT207" s="342"/>
      <c r="AU207" s="266"/>
      <c r="AV207" s="267"/>
      <c r="AW207" s="344"/>
      <c r="AX207" s="245"/>
      <c r="AY207" s="245"/>
      <c r="AZ207" s="245"/>
      <c r="BA207" s="245"/>
      <c r="BB207" s="245"/>
      <c r="BC207" s="245"/>
      <c r="BD207" s="245"/>
      <c r="BE207" s="245"/>
      <c r="BF207" s="245"/>
      <c r="BG207" s="245"/>
      <c r="BH207" s="245"/>
      <c r="BI207" s="245"/>
      <c r="BJ207" s="245"/>
      <c r="BK207" s="245"/>
      <c r="BL207" s="245"/>
      <c r="BM207" s="246"/>
    </row>
    <row r="208" spans="1:65" ht="15">
      <c r="A208" s="346"/>
      <c r="B208" s="346"/>
      <c r="C208" s="339"/>
      <c r="D208" s="339"/>
      <c r="E208" s="346"/>
      <c r="F208" s="346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  <c r="AF208" s="342"/>
      <c r="AG208" s="342"/>
      <c r="AH208" s="342"/>
      <c r="AI208" s="342"/>
      <c r="AJ208" s="342"/>
      <c r="AK208" s="342"/>
      <c r="AL208" s="342"/>
      <c r="AM208" s="342"/>
      <c r="AN208" s="342"/>
      <c r="AO208" s="342"/>
      <c r="AP208" s="342"/>
      <c r="AQ208" s="342"/>
      <c r="AR208" s="342"/>
      <c r="AS208" s="342"/>
      <c r="AT208" s="342"/>
      <c r="AU208" s="266"/>
      <c r="AV208" s="214"/>
      <c r="AW208" s="3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6"/>
    </row>
    <row r="209" spans="1:65" ht="15">
      <c r="A209" s="346"/>
      <c r="B209" s="346"/>
      <c r="C209" s="340"/>
      <c r="D209" s="340"/>
      <c r="E209" s="346"/>
      <c r="F209" s="346"/>
      <c r="G209" s="346"/>
      <c r="H209" s="346"/>
      <c r="I209" s="346"/>
      <c r="J209" s="346"/>
      <c r="K209" s="342"/>
      <c r="L209" s="342"/>
      <c r="M209" s="342"/>
      <c r="N209" s="342"/>
      <c r="O209" s="342"/>
      <c r="P209" s="342"/>
      <c r="Q209" s="346"/>
      <c r="R209" s="346"/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  <c r="AE209" s="346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Q209" s="342"/>
      <c r="AR209" s="342"/>
      <c r="AS209" s="342"/>
      <c r="AT209" s="342"/>
      <c r="AU209" s="266"/>
      <c r="AV209" s="267"/>
      <c r="AW209" s="344"/>
      <c r="AX209" s="245"/>
      <c r="AY209" s="245"/>
      <c r="AZ209" s="245"/>
      <c r="BA209" s="245"/>
      <c r="BB209" s="245"/>
      <c r="BC209" s="245"/>
      <c r="BD209" s="245"/>
      <c r="BE209" s="245"/>
      <c r="BF209" s="245"/>
      <c r="BG209" s="245"/>
      <c r="BH209" s="245"/>
      <c r="BI209" s="245"/>
      <c r="BJ209" s="245"/>
      <c r="BK209" s="245"/>
      <c r="BL209" s="245"/>
      <c r="BM209" s="246"/>
    </row>
    <row r="210" spans="1:65" ht="15">
      <c r="A210" s="346"/>
      <c r="B210" s="346"/>
      <c r="C210" s="339"/>
      <c r="D210" s="339"/>
      <c r="E210" s="346"/>
      <c r="F210" s="346"/>
      <c r="G210" s="346"/>
      <c r="H210" s="346"/>
      <c r="I210" s="346"/>
      <c r="J210" s="346"/>
      <c r="K210" s="346"/>
      <c r="L210" s="346"/>
      <c r="M210" s="346"/>
      <c r="N210" s="346"/>
      <c r="O210" s="346"/>
      <c r="P210" s="346"/>
      <c r="Q210" s="346"/>
      <c r="R210" s="346"/>
      <c r="S210" s="346"/>
      <c r="T210" s="346"/>
      <c r="U210" s="346"/>
      <c r="V210" s="346"/>
      <c r="W210" s="346"/>
      <c r="X210" s="342"/>
      <c r="Y210" s="342"/>
      <c r="Z210" s="346"/>
      <c r="AA210" s="346"/>
      <c r="AB210" s="346"/>
      <c r="AC210" s="346"/>
      <c r="AD210" s="346"/>
      <c r="AE210" s="346"/>
      <c r="AF210" s="346"/>
      <c r="AG210" s="346"/>
      <c r="AH210" s="346"/>
      <c r="AI210" s="346"/>
      <c r="AJ210" s="346"/>
      <c r="AK210" s="346"/>
      <c r="AL210" s="346"/>
      <c r="AM210" s="346"/>
      <c r="AN210" s="346"/>
      <c r="AO210" s="346"/>
      <c r="AP210" s="346"/>
      <c r="AQ210" s="346"/>
      <c r="AR210" s="346"/>
      <c r="AS210" s="346"/>
      <c r="AT210" s="346"/>
      <c r="AU210" s="274"/>
      <c r="AV210" s="214"/>
      <c r="AW210" s="3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H210" s="245"/>
      <c r="BI210" s="245"/>
      <c r="BJ210" s="245"/>
      <c r="BK210" s="245"/>
      <c r="BL210" s="245"/>
      <c r="BM210" s="246"/>
    </row>
    <row r="211" spans="1:65" ht="15">
      <c r="A211" s="346"/>
      <c r="B211" s="346"/>
      <c r="C211" s="340"/>
      <c r="D211" s="340"/>
      <c r="E211" s="342"/>
      <c r="F211" s="342"/>
      <c r="G211" s="342"/>
      <c r="H211" s="342"/>
      <c r="I211" s="342"/>
      <c r="J211" s="342"/>
      <c r="K211" s="346"/>
      <c r="L211" s="346"/>
      <c r="M211" s="346"/>
      <c r="N211" s="346"/>
      <c r="O211" s="346"/>
      <c r="P211" s="346"/>
      <c r="Q211" s="342"/>
      <c r="R211" s="342"/>
      <c r="S211" s="342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2"/>
      <c r="AD211" s="342"/>
      <c r="AE211" s="342"/>
      <c r="AF211" s="346"/>
      <c r="AG211" s="346"/>
      <c r="AH211" s="346"/>
      <c r="AI211" s="346"/>
      <c r="AJ211" s="346"/>
      <c r="AK211" s="346"/>
      <c r="AL211" s="346"/>
      <c r="AM211" s="346"/>
      <c r="AN211" s="346"/>
      <c r="AO211" s="346"/>
      <c r="AP211" s="346"/>
      <c r="AQ211" s="346"/>
      <c r="AR211" s="346"/>
      <c r="AS211" s="346"/>
      <c r="AT211" s="346"/>
      <c r="AU211" s="266"/>
      <c r="AV211" s="267"/>
      <c r="AW211" s="347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6"/>
    </row>
    <row r="212" spans="1:65" ht="15">
      <c r="A212" s="346"/>
      <c r="B212" s="346"/>
      <c r="C212" s="339"/>
      <c r="D212" s="339"/>
      <c r="E212" s="346"/>
      <c r="F212" s="346"/>
      <c r="G212" s="346"/>
      <c r="H212" s="346"/>
      <c r="I212" s="346"/>
      <c r="J212" s="346"/>
      <c r="K212" s="346"/>
      <c r="L212" s="346"/>
      <c r="M212" s="346"/>
      <c r="N212" s="346"/>
      <c r="O212" s="346"/>
      <c r="P212" s="346"/>
      <c r="Q212" s="346"/>
      <c r="R212" s="346"/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  <c r="AD212" s="346"/>
      <c r="AE212" s="346"/>
      <c r="AF212" s="346"/>
      <c r="AG212" s="346"/>
      <c r="AH212" s="346"/>
      <c r="AI212" s="346"/>
      <c r="AJ212" s="346"/>
      <c r="AK212" s="346"/>
      <c r="AL212" s="346"/>
      <c r="AM212" s="346"/>
      <c r="AN212" s="346"/>
      <c r="AO212" s="346"/>
      <c r="AP212" s="346"/>
      <c r="AQ212" s="346"/>
      <c r="AR212" s="346"/>
      <c r="AS212" s="346"/>
      <c r="AT212" s="346"/>
      <c r="AU212" s="274"/>
      <c r="AV212" s="214"/>
      <c r="AW212" s="3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6"/>
    </row>
    <row r="213" spans="1:65" ht="15">
      <c r="A213" s="346"/>
      <c r="B213" s="346"/>
      <c r="C213" s="340"/>
      <c r="D213" s="340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U213" s="342"/>
      <c r="V213" s="342"/>
      <c r="W213" s="342"/>
      <c r="X213" s="342"/>
      <c r="Y213" s="342"/>
      <c r="Z213" s="342"/>
      <c r="AA213" s="342"/>
      <c r="AB213" s="342"/>
      <c r="AC213" s="346"/>
      <c r="AD213" s="346"/>
      <c r="AE213" s="346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Q213" s="342"/>
      <c r="AR213" s="342"/>
      <c r="AS213" s="342"/>
      <c r="AT213" s="342"/>
      <c r="AU213" s="266"/>
      <c r="AV213" s="267"/>
      <c r="AW213" s="344"/>
      <c r="AX213" s="245"/>
      <c r="AY213" s="245"/>
      <c r="AZ213" s="245"/>
      <c r="BA213" s="245"/>
      <c r="BB213" s="245"/>
      <c r="BC213" s="245"/>
      <c r="BD213" s="245"/>
      <c r="BE213" s="245"/>
      <c r="BF213" s="245"/>
      <c r="BG213" s="245"/>
      <c r="BH213" s="245"/>
      <c r="BI213" s="245"/>
      <c r="BJ213" s="245"/>
      <c r="BK213" s="245"/>
      <c r="BL213" s="245"/>
      <c r="BM213" s="246"/>
    </row>
    <row r="214" spans="1:65" ht="15">
      <c r="A214" s="346"/>
      <c r="B214" s="346"/>
      <c r="C214" s="339"/>
      <c r="D214" s="339"/>
      <c r="E214" s="346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346"/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  <c r="AC214" s="346"/>
      <c r="AD214" s="346"/>
      <c r="AE214" s="346"/>
      <c r="AF214" s="346"/>
      <c r="AG214" s="346"/>
      <c r="AH214" s="346"/>
      <c r="AI214" s="346"/>
      <c r="AJ214" s="346"/>
      <c r="AK214" s="346"/>
      <c r="AL214" s="346"/>
      <c r="AM214" s="346"/>
      <c r="AN214" s="346"/>
      <c r="AO214" s="346"/>
      <c r="AP214" s="346"/>
      <c r="AQ214" s="346"/>
      <c r="AR214" s="346"/>
      <c r="AS214" s="346"/>
      <c r="AT214" s="346"/>
      <c r="AU214" s="274"/>
      <c r="AV214" s="214"/>
      <c r="AW214" s="345"/>
      <c r="AX214" s="245"/>
      <c r="AY214" s="245"/>
      <c r="AZ214" s="245"/>
      <c r="BA214" s="245"/>
      <c r="BB214" s="245"/>
      <c r="BC214" s="245"/>
      <c r="BD214" s="245"/>
      <c r="BE214" s="245"/>
      <c r="BF214" s="245"/>
      <c r="BG214" s="245"/>
      <c r="BH214" s="245"/>
      <c r="BI214" s="245"/>
      <c r="BJ214" s="245"/>
      <c r="BK214" s="245"/>
      <c r="BL214" s="245"/>
      <c r="BM214" s="246"/>
    </row>
    <row r="215" spans="1:65" ht="15">
      <c r="A215" s="346"/>
      <c r="B215" s="346"/>
      <c r="C215" s="340"/>
      <c r="D215" s="340"/>
      <c r="E215" s="342"/>
      <c r="F215" s="342"/>
      <c r="G215" s="342"/>
      <c r="H215" s="342"/>
      <c r="I215" s="342"/>
      <c r="J215" s="342"/>
      <c r="K215" s="342"/>
      <c r="L215" s="342"/>
      <c r="M215" s="342"/>
      <c r="N215" s="342"/>
      <c r="O215" s="342"/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  <c r="AA215" s="342"/>
      <c r="AB215" s="342"/>
      <c r="AC215" s="346"/>
      <c r="AD215" s="346"/>
      <c r="AE215" s="346"/>
      <c r="AF215" s="342"/>
      <c r="AG215" s="342"/>
      <c r="AH215" s="342"/>
      <c r="AI215" s="342"/>
      <c r="AJ215" s="342"/>
      <c r="AK215" s="342"/>
      <c r="AL215" s="342"/>
      <c r="AM215" s="342"/>
      <c r="AN215" s="342"/>
      <c r="AO215" s="342"/>
      <c r="AP215" s="342"/>
      <c r="AQ215" s="342"/>
      <c r="AR215" s="342"/>
      <c r="AS215" s="342"/>
      <c r="AT215" s="342"/>
      <c r="AU215" s="266"/>
      <c r="AV215" s="267"/>
      <c r="AW215" s="344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  <c r="BI215" s="245"/>
      <c r="BJ215" s="245"/>
      <c r="BK215" s="245"/>
      <c r="BL215" s="245"/>
      <c r="BM215" s="246"/>
    </row>
    <row r="216" spans="1:65" ht="15">
      <c r="A216" s="346"/>
      <c r="B216" s="346"/>
      <c r="C216" s="339"/>
      <c r="D216" s="339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S216" s="346"/>
      <c r="T216" s="346"/>
      <c r="U216" s="346"/>
      <c r="V216" s="346"/>
      <c r="W216" s="346"/>
      <c r="X216" s="346"/>
      <c r="Y216" s="346"/>
      <c r="Z216" s="346"/>
      <c r="AA216" s="346"/>
      <c r="AB216" s="346"/>
      <c r="AC216" s="346"/>
      <c r="AD216" s="346"/>
      <c r="AE216" s="346"/>
      <c r="AF216" s="346"/>
      <c r="AG216" s="346"/>
      <c r="AH216" s="346"/>
      <c r="AI216" s="346"/>
      <c r="AJ216" s="346"/>
      <c r="AK216" s="346"/>
      <c r="AL216" s="346"/>
      <c r="AM216" s="346"/>
      <c r="AN216" s="346"/>
      <c r="AO216" s="346"/>
      <c r="AP216" s="346"/>
      <c r="AQ216" s="346"/>
      <c r="AR216" s="346"/>
      <c r="AS216" s="346"/>
      <c r="AT216" s="346"/>
      <c r="AU216" s="274"/>
      <c r="AV216" s="214"/>
      <c r="AW216" s="3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H216" s="245"/>
      <c r="BI216" s="245"/>
      <c r="BJ216" s="245"/>
      <c r="BK216" s="245"/>
      <c r="BL216" s="245"/>
      <c r="BM216" s="246"/>
    </row>
    <row r="217" spans="1:65" ht="15">
      <c r="A217" s="346"/>
      <c r="B217" s="346"/>
      <c r="C217" s="340"/>
      <c r="D217" s="340"/>
      <c r="E217" s="342"/>
      <c r="F217" s="342"/>
      <c r="G217" s="342"/>
      <c r="H217" s="346"/>
      <c r="I217" s="346"/>
      <c r="J217" s="346"/>
      <c r="K217" s="342"/>
      <c r="L217" s="342"/>
      <c r="M217" s="342"/>
      <c r="N217" s="346"/>
      <c r="O217" s="346"/>
      <c r="P217" s="346"/>
      <c r="Q217" s="346"/>
      <c r="R217" s="346"/>
      <c r="S217" s="346"/>
      <c r="T217" s="342"/>
      <c r="U217" s="342"/>
      <c r="V217" s="342"/>
      <c r="W217" s="346"/>
      <c r="X217" s="346"/>
      <c r="Y217" s="346"/>
      <c r="Z217" s="346"/>
      <c r="AA217" s="346"/>
      <c r="AB217" s="346"/>
      <c r="AC217" s="346"/>
      <c r="AD217" s="346"/>
      <c r="AE217" s="346"/>
      <c r="AF217" s="342"/>
      <c r="AG217" s="342"/>
      <c r="AH217" s="342"/>
      <c r="AI217" s="342"/>
      <c r="AJ217" s="342"/>
      <c r="AK217" s="342"/>
      <c r="AL217" s="342"/>
      <c r="AM217" s="342"/>
      <c r="AN217" s="342"/>
      <c r="AO217" s="342"/>
      <c r="AP217" s="342"/>
      <c r="AQ217" s="342"/>
      <c r="AR217" s="342"/>
      <c r="AS217" s="342"/>
      <c r="AT217" s="342"/>
      <c r="AU217" s="266"/>
      <c r="AV217" s="267"/>
      <c r="AW217" s="344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  <c r="BI217" s="245"/>
      <c r="BJ217" s="245"/>
      <c r="BK217" s="245"/>
      <c r="BL217" s="245"/>
      <c r="BM217" s="246"/>
    </row>
    <row r="218" spans="1:65" ht="15">
      <c r="A218" s="346"/>
      <c r="B218" s="346"/>
      <c r="C218" s="339"/>
      <c r="D218" s="339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346"/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  <c r="AE218" s="346"/>
      <c r="AF218" s="346"/>
      <c r="AG218" s="346"/>
      <c r="AH218" s="346"/>
      <c r="AI218" s="346"/>
      <c r="AJ218" s="346"/>
      <c r="AK218" s="346"/>
      <c r="AL218" s="346"/>
      <c r="AM218" s="346"/>
      <c r="AN218" s="346"/>
      <c r="AO218" s="346"/>
      <c r="AP218" s="346"/>
      <c r="AQ218" s="346"/>
      <c r="AR218" s="346"/>
      <c r="AS218" s="346"/>
      <c r="AT218" s="346"/>
      <c r="AU218" s="274"/>
      <c r="AV218" s="214"/>
      <c r="AW218" s="3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  <c r="BI218" s="245"/>
      <c r="BJ218" s="245"/>
      <c r="BK218" s="245"/>
      <c r="BL218" s="245"/>
      <c r="BM218" s="246"/>
    </row>
    <row r="219" spans="1:65" ht="15">
      <c r="A219" s="346"/>
      <c r="B219" s="346"/>
      <c r="C219" s="340"/>
      <c r="D219" s="340"/>
      <c r="E219" s="342"/>
      <c r="F219" s="342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42"/>
      <c r="AA219" s="342"/>
      <c r="AB219" s="342"/>
      <c r="AC219" s="346"/>
      <c r="AD219" s="346"/>
      <c r="AE219" s="346"/>
      <c r="AF219" s="342"/>
      <c r="AG219" s="342"/>
      <c r="AH219" s="342"/>
      <c r="AI219" s="342"/>
      <c r="AJ219" s="342"/>
      <c r="AK219" s="342"/>
      <c r="AL219" s="342"/>
      <c r="AM219" s="342"/>
      <c r="AN219" s="342"/>
      <c r="AO219" s="342"/>
      <c r="AP219" s="342"/>
      <c r="AQ219" s="342"/>
      <c r="AR219" s="342"/>
      <c r="AS219" s="342"/>
      <c r="AT219" s="342"/>
      <c r="AU219" s="266"/>
      <c r="AV219" s="267"/>
      <c r="AW219" s="344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  <c r="BI219" s="245"/>
      <c r="BJ219" s="245"/>
      <c r="BK219" s="245"/>
      <c r="BL219" s="245"/>
      <c r="BM219" s="246"/>
    </row>
    <row r="220" spans="1:65" ht="15">
      <c r="A220" s="346"/>
      <c r="B220" s="346"/>
      <c r="C220" s="339"/>
      <c r="D220" s="339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346"/>
      <c r="S220" s="346"/>
      <c r="T220" s="346"/>
      <c r="U220" s="346"/>
      <c r="V220" s="346"/>
      <c r="W220" s="346"/>
      <c r="X220" s="346"/>
      <c r="Y220" s="346"/>
      <c r="Z220" s="346"/>
      <c r="AA220" s="346"/>
      <c r="AB220" s="346"/>
      <c r="AC220" s="346"/>
      <c r="AD220" s="346"/>
      <c r="AE220" s="346"/>
      <c r="AF220" s="346"/>
      <c r="AG220" s="346"/>
      <c r="AH220" s="346"/>
      <c r="AI220" s="346"/>
      <c r="AJ220" s="346"/>
      <c r="AK220" s="346"/>
      <c r="AL220" s="346"/>
      <c r="AM220" s="346"/>
      <c r="AN220" s="346"/>
      <c r="AO220" s="346"/>
      <c r="AP220" s="346"/>
      <c r="AQ220" s="346"/>
      <c r="AR220" s="346"/>
      <c r="AS220" s="346"/>
      <c r="AT220" s="346"/>
      <c r="AU220" s="274"/>
      <c r="AV220" s="214"/>
      <c r="AW220" s="3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5"/>
      <c r="BL220" s="245"/>
      <c r="BM220" s="246"/>
    </row>
    <row r="221" spans="1:65" ht="15">
      <c r="A221" s="346"/>
      <c r="B221" s="346"/>
      <c r="C221" s="340"/>
      <c r="D221" s="340"/>
      <c r="E221" s="346"/>
      <c r="F221" s="346"/>
      <c r="G221" s="346"/>
      <c r="H221" s="342"/>
      <c r="I221" s="342"/>
      <c r="J221" s="342"/>
      <c r="K221" s="346"/>
      <c r="L221" s="346"/>
      <c r="M221" s="346"/>
      <c r="N221" s="342"/>
      <c r="O221" s="342"/>
      <c r="P221" s="342"/>
      <c r="Q221" s="342"/>
      <c r="R221" s="342"/>
      <c r="S221" s="342"/>
      <c r="T221" s="346"/>
      <c r="U221" s="346"/>
      <c r="V221" s="346"/>
      <c r="W221" s="342"/>
      <c r="X221" s="342"/>
      <c r="Y221" s="342"/>
      <c r="Z221" s="342"/>
      <c r="AA221" s="342"/>
      <c r="AB221" s="342"/>
      <c r="AC221" s="346"/>
      <c r="AD221" s="346"/>
      <c r="AE221" s="346"/>
      <c r="AF221" s="346"/>
      <c r="AG221" s="346"/>
      <c r="AH221" s="346"/>
      <c r="AI221" s="346"/>
      <c r="AJ221" s="346"/>
      <c r="AK221" s="346"/>
      <c r="AL221" s="346"/>
      <c r="AM221" s="346"/>
      <c r="AN221" s="346"/>
      <c r="AO221" s="346"/>
      <c r="AP221" s="346"/>
      <c r="AQ221" s="346"/>
      <c r="AR221" s="346"/>
      <c r="AS221" s="346"/>
      <c r="AT221" s="346"/>
      <c r="AU221" s="266"/>
      <c r="AV221" s="267"/>
      <c r="AW221" s="344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5"/>
      <c r="BH221" s="245"/>
      <c r="BI221" s="245"/>
      <c r="BJ221" s="245"/>
      <c r="BK221" s="245"/>
      <c r="BL221" s="245"/>
      <c r="BM221" s="246"/>
    </row>
    <row r="222" spans="1:65" ht="15">
      <c r="A222" s="346"/>
      <c r="B222" s="346"/>
      <c r="C222" s="339"/>
      <c r="D222" s="339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346"/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  <c r="AD222" s="346"/>
      <c r="AE222" s="346"/>
      <c r="AF222" s="346"/>
      <c r="AG222" s="346"/>
      <c r="AH222" s="346"/>
      <c r="AI222" s="346"/>
      <c r="AJ222" s="346"/>
      <c r="AK222" s="346"/>
      <c r="AL222" s="346"/>
      <c r="AM222" s="346"/>
      <c r="AN222" s="346"/>
      <c r="AO222" s="346"/>
      <c r="AP222" s="346"/>
      <c r="AQ222" s="346"/>
      <c r="AR222" s="346"/>
      <c r="AS222" s="346"/>
      <c r="AT222" s="346"/>
      <c r="AU222" s="274"/>
      <c r="AV222" s="214"/>
      <c r="AW222" s="3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6"/>
    </row>
    <row r="223" spans="1:65" ht="15">
      <c r="A223" s="346"/>
      <c r="B223" s="346"/>
      <c r="C223" s="339"/>
      <c r="D223" s="339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346"/>
      <c r="S223" s="346"/>
      <c r="T223" s="346"/>
      <c r="U223" s="346"/>
      <c r="V223" s="346"/>
      <c r="W223" s="346"/>
      <c r="X223" s="346"/>
      <c r="Y223" s="346"/>
      <c r="Z223" s="346"/>
      <c r="AA223" s="346"/>
      <c r="AB223" s="346"/>
      <c r="AC223" s="346"/>
      <c r="AD223" s="346"/>
      <c r="AE223" s="346"/>
      <c r="AF223" s="346"/>
      <c r="AG223" s="346"/>
      <c r="AH223" s="346"/>
      <c r="AI223" s="346"/>
      <c r="AJ223" s="346"/>
      <c r="AK223" s="346"/>
      <c r="AL223" s="346"/>
      <c r="AM223" s="346"/>
      <c r="AN223" s="346"/>
      <c r="AO223" s="346"/>
      <c r="AP223" s="346"/>
      <c r="AQ223" s="346"/>
      <c r="AR223" s="346"/>
      <c r="AS223" s="346"/>
      <c r="AT223" s="346"/>
      <c r="AU223" s="266"/>
      <c r="AV223" s="267"/>
      <c r="AW223" s="344"/>
      <c r="AX223" s="245"/>
      <c r="AY223" s="245"/>
      <c r="AZ223" s="245"/>
      <c r="BA223" s="245"/>
      <c r="BB223" s="245"/>
      <c r="BC223" s="245"/>
      <c r="BD223" s="245"/>
      <c r="BE223" s="245"/>
      <c r="BF223" s="245"/>
      <c r="BG223" s="245"/>
      <c r="BH223" s="245"/>
      <c r="BI223" s="245"/>
      <c r="BJ223" s="245"/>
      <c r="BK223" s="245"/>
      <c r="BL223" s="245"/>
      <c r="BM223" s="246"/>
    </row>
    <row r="224" spans="1:65" ht="15">
      <c r="A224" s="346"/>
      <c r="B224" s="346"/>
      <c r="C224" s="339"/>
      <c r="D224" s="339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S224" s="346"/>
      <c r="T224" s="346"/>
      <c r="U224" s="346"/>
      <c r="V224" s="346"/>
      <c r="W224" s="346"/>
      <c r="X224" s="346"/>
      <c r="Y224" s="346"/>
      <c r="Z224" s="346"/>
      <c r="AA224" s="346"/>
      <c r="AB224" s="346"/>
      <c r="AC224" s="346"/>
      <c r="AD224" s="346"/>
      <c r="AE224" s="346"/>
      <c r="AF224" s="346"/>
      <c r="AG224" s="346"/>
      <c r="AH224" s="346"/>
      <c r="AI224" s="346"/>
      <c r="AJ224" s="346"/>
      <c r="AK224" s="346"/>
      <c r="AL224" s="346"/>
      <c r="AM224" s="346"/>
      <c r="AN224" s="346"/>
      <c r="AO224" s="346"/>
      <c r="AP224" s="346"/>
      <c r="AQ224" s="346"/>
      <c r="AR224" s="346"/>
      <c r="AS224" s="346"/>
      <c r="AT224" s="346"/>
      <c r="AU224" s="274"/>
      <c r="AV224" s="214"/>
      <c r="AW224" s="348"/>
      <c r="AX224" s="245"/>
      <c r="AY224" s="245"/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6"/>
    </row>
    <row r="225" spans="1:65" ht="15">
      <c r="A225" s="346"/>
      <c r="B225" s="346"/>
      <c r="C225" s="339"/>
      <c r="D225" s="339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346"/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  <c r="AE225" s="346"/>
      <c r="AF225" s="346"/>
      <c r="AG225" s="346"/>
      <c r="AH225" s="346"/>
      <c r="AI225" s="346"/>
      <c r="AJ225" s="346"/>
      <c r="AK225" s="346"/>
      <c r="AL225" s="346"/>
      <c r="AM225" s="346"/>
      <c r="AN225" s="346"/>
      <c r="AO225" s="346"/>
      <c r="AP225" s="346"/>
      <c r="AQ225" s="346"/>
      <c r="AR225" s="346"/>
      <c r="AS225" s="346"/>
      <c r="AT225" s="346"/>
      <c r="AU225" s="266"/>
      <c r="AV225" s="267"/>
      <c r="AW225" s="344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H225" s="245"/>
      <c r="BI225" s="245"/>
      <c r="BJ225" s="245"/>
      <c r="BK225" s="245"/>
      <c r="BL225" s="245"/>
      <c r="BM225" s="246"/>
    </row>
    <row r="226" spans="1:65" ht="15">
      <c r="A226" s="346"/>
      <c r="B226" s="346"/>
      <c r="C226" s="339"/>
      <c r="D226" s="339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  <c r="S226" s="346"/>
      <c r="T226" s="346"/>
      <c r="U226" s="346"/>
      <c r="V226" s="346"/>
      <c r="W226" s="346"/>
      <c r="X226" s="346"/>
      <c r="Y226" s="346"/>
      <c r="Z226" s="346"/>
      <c r="AA226" s="346"/>
      <c r="AB226" s="346"/>
      <c r="AC226" s="346"/>
      <c r="AD226" s="346"/>
      <c r="AE226" s="346"/>
      <c r="AF226" s="346"/>
      <c r="AG226" s="346"/>
      <c r="AH226" s="346"/>
      <c r="AI226" s="346"/>
      <c r="AJ226" s="346"/>
      <c r="AK226" s="346"/>
      <c r="AL226" s="346"/>
      <c r="AM226" s="346"/>
      <c r="AN226" s="346"/>
      <c r="AO226" s="346"/>
      <c r="AP226" s="346"/>
      <c r="AQ226" s="346"/>
      <c r="AR226" s="346"/>
      <c r="AS226" s="346"/>
      <c r="AT226" s="346"/>
      <c r="AU226" s="274"/>
      <c r="AV226" s="214"/>
      <c r="AW226" s="345"/>
      <c r="AX226" s="245"/>
      <c r="AY226" s="245"/>
      <c r="AZ226" s="245"/>
      <c r="BA226" s="245"/>
      <c r="BB226" s="245"/>
      <c r="BC226" s="245"/>
      <c r="BD226" s="245"/>
      <c r="BE226" s="245"/>
      <c r="BF226" s="245"/>
      <c r="BG226" s="245"/>
      <c r="BH226" s="245"/>
      <c r="BI226" s="245"/>
      <c r="BJ226" s="245"/>
      <c r="BK226" s="245"/>
      <c r="BL226" s="245"/>
      <c r="BM226" s="246"/>
    </row>
    <row r="227" spans="1:65" ht="15">
      <c r="A227" s="346"/>
      <c r="B227" s="346"/>
      <c r="C227" s="340"/>
      <c r="D227" s="340"/>
      <c r="E227" s="342"/>
      <c r="F227" s="342"/>
      <c r="G227" s="342"/>
      <c r="H227" s="342"/>
      <c r="I227" s="342"/>
      <c r="J227" s="342"/>
      <c r="K227" s="342"/>
      <c r="L227" s="342"/>
      <c r="M227" s="342"/>
      <c r="N227" s="342"/>
      <c r="O227" s="342"/>
      <c r="P227" s="342"/>
      <c r="Q227" s="346"/>
      <c r="R227" s="346"/>
      <c r="S227" s="346"/>
      <c r="T227" s="342"/>
      <c r="U227" s="342"/>
      <c r="V227" s="342"/>
      <c r="W227" s="342"/>
      <c r="X227" s="342"/>
      <c r="Y227" s="342"/>
      <c r="Z227" s="342"/>
      <c r="AA227" s="342"/>
      <c r="AB227" s="342"/>
      <c r="AC227" s="342"/>
      <c r="AD227" s="342"/>
      <c r="AE227" s="342"/>
      <c r="AF227" s="346"/>
      <c r="AG227" s="346"/>
      <c r="AH227" s="346"/>
      <c r="AI227" s="346"/>
      <c r="AJ227" s="346"/>
      <c r="AK227" s="346"/>
      <c r="AL227" s="346"/>
      <c r="AM227" s="346"/>
      <c r="AN227" s="346"/>
      <c r="AO227" s="346"/>
      <c r="AP227" s="346"/>
      <c r="AQ227" s="346"/>
      <c r="AR227" s="346"/>
      <c r="AS227" s="346"/>
      <c r="AT227" s="346"/>
      <c r="AU227" s="266"/>
      <c r="AV227" s="267"/>
      <c r="AW227" s="344"/>
      <c r="AX227" s="245"/>
      <c r="AY227" s="245"/>
      <c r="AZ227" s="245"/>
      <c r="BA227" s="245"/>
      <c r="BB227" s="245"/>
      <c r="BC227" s="245"/>
      <c r="BD227" s="245"/>
      <c r="BE227" s="245"/>
      <c r="BF227" s="245"/>
      <c r="BG227" s="245"/>
      <c r="BH227" s="245"/>
      <c r="BI227" s="245"/>
      <c r="BJ227" s="245"/>
      <c r="BK227" s="245"/>
      <c r="BL227" s="245"/>
      <c r="BM227" s="246"/>
    </row>
    <row r="228" spans="1:65" ht="15">
      <c r="A228" s="346"/>
      <c r="B228" s="346"/>
      <c r="C228" s="339"/>
      <c r="D228" s="339"/>
      <c r="E228" s="346"/>
      <c r="F228" s="346"/>
      <c r="G228" s="346"/>
      <c r="H228" s="346"/>
      <c r="I228" s="346"/>
      <c r="J228" s="346"/>
      <c r="K228" s="346"/>
      <c r="L228" s="346"/>
      <c r="M228" s="346"/>
      <c r="N228" s="346"/>
      <c r="O228" s="346"/>
      <c r="P228" s="346"/>
      <c r="Q228" s="346"/>
      <c r="R228" s="346"/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  <c r="AD228" s="346"/>
      <c r="AE228" s="346"/>
      <c r="AF228" s="346"/>
      <c r="AG228" s="346"/>
      <c r="AH228" s="346"/>
      <c r="AI228" s="346"/>
      <c r="AJ228" s="346"/>
      <c r="AK228" s="346"/>
      <c r="AL228" s="346"/>
      <c r="AM228" s="346"/>
      <c r="AN228" s="346"/>
      <c r="AO228" s="346"/>
      <c r="AP228" s="346"/>
      <c r="AQ228" s="346"/>
      <c r="AR228" s="346"/>
      <c r="AS228" s="346"/>
      <c r="AT228" s="346"/>
      <c r="AU228" s="274"/>
      <c r="AV228" s="214"/>
      <c r="AW228" s="345"/>
      <c r="AX228" s="245"/>
      <c r="AY228" s="245"/>
      <c r="AZ228" s="245"/>
      <c r="BA228" s="245"/>
      <c r="BB228" s="245"/>
      <c r="BC228" s="245"/>
      <c r="BD228" s="245"/>
      <c r="BE228" s="245"/>
      <c r="BF228" s="245"/>
      <c r="BG228" s="245"/>
      <c r="BH228" s="245"/>
      <c r="BI228" s="245"/>
      <c r="BJ228" s="245"/>
      <c r="BK228" s="245"/>
      <c r="BL228" s="245"/>
      <c r="BM228" s="246"/>
    </row>
    <row r="229" spans="1:65" ht="15">
      <c r="A229" s="346"/>
      <c r="B229" s="346"/>
      <c r="C229" s="340"/>
      <c r="D229" s="340"/>
      <c r="E229" s="342"/>
      <c r="F229" s="342"/>
      <c r="G229" s="342"/>
      <c r="H229" s="342"/>
      <c r="I229" s="342"/>
      <c r="J229" s="342"/>
      <c r="K229" s="342"/>
      <c r="L229" s="342"/>
      <c r="M229" s="342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2"/>
      <c r="AB229" s="342"/>
      <c r="AC229" s="342"/>
      <c r="AD229" s="342"/>
      <c r="AE229" s="342"/>
      <c r="AF229" s="346"/>
      <c r="AG229" s="346"/>
      <c r="AH229" s="346"/>
      <c r="AI229" s="346"/>
      <c r="AJ229" s="346"/>
      <c r="AK229" s="346"/>
      <c r="AL229" s="346"/>
      <c r="AM229" s="346"/>
      <c r="AN229" s="346"/>
      <c r="AO229" s="346"/>
      <c r="AP229" s="346"/>
      <c r="AQ229" s="346"/>
      <c r="AR229" s="346"/>
      <c r="AS229" s="346"/>
      <c r="AT229" s="346"/>
      <c r="AU229" s="266"/>
      <c r="AV229" s="267"/>
      <c r="AW229" s="344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5"/>
      <c r="BI229" s="245"/>
      <c r="BJ229" s="245"/>
      <c r="BK229" s="245"/>
      <c r="BL229" s="245"/>
      <c r="BM229" s="246"/>
    </row>
    <row r="230" spans="1:65" ht="15">
      <c r="A230" s="346"/>
      <c r="B230" s="346"/>
      <c r="C230" s="339"/>
      <c r="D230" s="339"/>
      <c r="E230" s="346"/>
      <c r="F230" s="346"/>
      <c r="G230" s="346"/>
      <c r="H230" s="346"/>
      <c r="I230" s="346"/>
      <c r="J230" s="346"/>
      <c r="K230" s="346"/>
      <c r="L230" s="346"/>
      <c r="M230" s="346"/>
      <c r="N230" s="346"/>
      <c r="O230" s="346"/>
      <c r="P230" s="346"/>
      <c r="Q230" s="346"/>
      <c r="R230" s="346"/>
      <c r="S230" s="346"/>
      <c r="T230" s="346"/>
      <c r="U230" s="346"/>
      <c r="V230" s="346"/>
      <c r="W230" s="346"/>
      <c r="X230" s="346"/>
      <c r="Y230" s="346"/>
      <c r="Z230" s="346"/>
      <c r="AA230" s="346"/>
      <c r="AB230" s="346"/>
      <c r="AC230" s="346"/>
      <c r="AD230" s="346"/>
      <c r="AE230" s="346"/>
      <c r="AF230" s="346"/>
      <c r="AG230" s="346"/>
      <c r="AH230" s="346"/>
      <c r="AI230" s="346"/>
      <c r="AJ230" s="346"/>
      <c r="AK230" s="346"/>
      <c r="AL230" s="346"/>
      <c r="AM230" s="346"/>
      <c r="AN230" s="346"/>
      <c r="AO230" s="346"/>
      <c r="AP230" s="346"/>
      <c r="AQ230" s="346"/>
      <c r="AR230" s="346"/>
      <c r="AS230" s="346"/>
      <c r="AT230" s="346"/>
      <c r="AU230" s="274"/>
      <c r="AV230" s="214"/>
      <c r="AW230" s="3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6"/>
    </row>
    <row r="231" spans="1:65" ht="15">
      <c r="A231" s="346"/>
      <c r="B231" s="346"/>
      <c r="C231" s="340"/>
      <c r="D231" s="340"/>
      <c r="E231" s="346"/>
      <c r="F231" s="346"/>
      <c r="G231" s="346"/>
      <c r="H231" s="342"/>
      <c r="I231" s="342"/>
      <c r="J231" s="342"/>
      <c r="K231" s="346"/>
      <c r="L231" s="346"/>
      <c r="M231" s="346"/>
      <c r="N231" s="342"/>
      <c r="O231" s="342"/>
      <c r="P231" s="342"/>
      <c r="Q231" s="342"/>
      <c r="R231" s="342"/>
      <c r="S231" s="342"/>
      <c r="T231" s="346"/>
      <c r="U231" s="346"/>
      <c r="V231" s="346"/>
      <c r="W231" s="346"/>
      <c r="X231" s="346"/>
      <c r="Y231" s="346"/>
      <c r="Z231" s="342"/>
      <c r="AA231" s="342"/>
      <c r="AB231" s="342"/>
      <c r="AC231" s="346"/>
      <c r="AD231" s="346"/>
      <c r="AE231" s="346"/>
      <c r="AF231" s="346"/>
      <c r="AG231" s="346"/>
      <c r="AH231" s="346"/>
      <c r="AI231" s="346"/>
      <c r="AJ231" s="346"/>
      <c r="AK231" s="346"/>
      <c r="AL231" s="346"/>
      <c r="AM231" s="346"/>
      <c r="AN231" s="346"/>
      <c r="AO231" s="346"/>
      <c r="AP231" s="346"/>
      <c r="AQ231" s="346"/>
      <c r="AR231" s="346"/>
      <c r="AS231" s="346"/>
      <c r="AT231" s="346"/>
      <c r="AU231" s="266"/>
      <c r="AV231" s="267"/>
      <c r="AW231" s="344"/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6"/>
    </row>
    <row r="232" spans="1:65" ht="15">
      <c r="A232" s="346"/>
      <c r="B232" s="346"/>
      <c r="C232" s="339"/>
      <c r="D232" s="339"/>
      <c r="E232" s="346"/>
      <c r="F232" s="346"/>
      <c r="G232" s="346"/>
      <c r="H232" s="346"/>
      <c r="I232" s="346"/>
      <c r="J232" s="346"/>
      <c r="K232" s="346"/>
      <c r="L232" s="346"/>
      <c r="M232" s="346"/>
      <c r="N232" s="346"/>
      <c r="O232" s="346"/>
      <c r="P232" s="346"/>
      <c r="Q232" s="346"/>
      <c r="R232" s="346"/>
      <c r="S232" s="346"/>
      <c r="T232" s="346"/>
      <c r="U232" s="346"/>
      <c r="V232" s="346"/>
      <c r="W232" s="346"/>
      <c r="X232" s="346"/>
      <c r="Y232" s="346"/>
      <c r="Z232" s="346"/>
      <c r="AA232" s="346"/>
      <c r="AB232" s="346"/>
      <c r="AC232" s="346"/>
      <c r="AD232" s="346"/>
      <c r="AE232" s="346"/>
      <c r="AF232" s="346"/>
      <c r="AG232" s="346"/>
      <c r="AH232" s="346"/>
      <c r="AI232" s="346"/>
      <c r="AJ232" s="346"/>
      <c r="AK232" s="346"/>
      <c r="AL232" s="346"/>
      <c r="AM232" s="346"/>
      <c r="AN232" s="346"/>
      <c r="AO232" s="346"/>
      <c r="AP232" s="346"/>
      <c r="AQ232" s="346"/>
      <c r="AR232" s="346"/>
      <c r="AS232" s="346"/>
      <c r="AT232" s="346"/>
      <c r="AU232" s="274"/>
      <c r="AV232" s="214"/>
      <c r="AW232" s="345"/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6"/>
    </row>
    <row r="233" spans="1:65" ht="15">
      <c r="A233" s="346"/>
      <c r="B233" s="346"/>
      <c r="C233" s="339"/>
      <c r="D233" s="339"/>
      <c r="E233" s="346"/>
      <c r="F233" s="346"/>
      <c r="G233" s="346"/>
      <c r="H233" s="346"/>
      <c r="I233" s="346"/>
      <c r="J233" s="346"/>
      <c r="K233" s="346"/>
      <c r="L233" s="346"/>
      <c r="M233" s="346"/>
      <c r="N233" s="346"/>
      <c r="O233" s="346"/>
      <c r="P233" s="346"/>
      <c r="Q233" s="346"/>
      <c r="R233" s="346"/>
      <c r="S233" s="346"/>
      <c r="T233" s="346"/>
      <c r="U233" s="346"/>
      <c r="V233" s="346"/>
      <c r="W233" s="346"/>
      <c r="X233" s="346"/>
      <c r="Y233" s="346"/>
      <c r="Z233" s="346"/>
      <c r="AA233" s="346"/>
      <c r="AB233" s="346"/>
      <c r="AC233" s="346"/>
      <c r="AD233" s="346"/>
      <c r="AE233" s="346"/>
      <c r="AF233" s="346"/>
      <c r="AG233" s="346"/>
      <c r="AH233" s="346"/>
      <c r="AI233" s="346"/>
      <c r="AJ233" s="346"/>
      <c r="AK233" s="346"/>
      <c r="AL233" s="346"/>
      <c r="AM233" s="346"/>
      <c r="AN233" s="346"/>
      <c r="AO233" s="346"/>
      <c r="AP233" s="346"/>
      <c r="AQ233" s="346"/>
      <c r="AR233" s="346"/>
      <c r="AS233" s="346"/>
      <c r="AT233" s="346"/>
      <c r="AU233" s="266"/>
      <c r="AV233" s="267"/>
      <c r="AW233" s="344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6"/>
    </row>
    <row r="234" spans="1:65" ht="15">
      <c r="A234" s="346"/>
      <c r="B234" s="346"/>
      <c r="C234" s="339"/>
      <c r="D234" s="339"/>
      <c r="E234" s="346"/>
      <c r="F234" s="346"/>
      <c r="G234" s="346"/>
      <c r="H234" s="346"/>
      <c r="I234" s="346"/>
      <c r="J234" s="346"/>
      <c r="K234" s="346"/>
      <c r="L234" s="346"/>
      <c r="M234" s="346"/>
      <c r="N234" s="346"/>
      <c r="O234" s="346"/>
      <c r="P234" s="346"/>
      <c r="Q234" s="346"/>
      <c r="R234" s="346"/>
      <c r="S234" s="346"/>
      <c r="T234" s="346"/>
      <c r="U234" s="346"/>
      <c r="V234" s="346"/>
      <c r="W234" s="346"/>
      <c r="X234" s="346"/>
      <c r="Y234" s="346"/>
      <c r="Z234" s="346"/>
      <c r="AA234" s="346"/>
      <c r="AB234" s="346"/>
      <c r="AC234" s="346"/>
      <c r="AD234" s="346"/>
      <c r="AE234" s="346"/>
      <c r="AF234" s="346"/>
      <c r="AG234" s="346"/>
      <c r="AH234" s="346"/>
      <c r="AI234" s="346"/>
      <c r="AJ234" s="346"/>
      <c r="AK234" s="346"/>
      <c r="AL234" s="346"/>
      <c r="AM234" s="346"/>
      <c r="AN234" s="346"/>
      <c r="AO234" s="346"/>
      <c r="AP234" s="346"/>
      <c r="AQ234" s="346"/>
      <c r="AR234" s="346"/>
      <c r="AS234" s="346"/>
      <c r="AT234" s="346"/>
      <c r="AU234" s="274"/>
      <c r="AV234" s="214"/>
      <c r="AW234" s="3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H234" s="245"/>
      <c r="BI234" s="245"/>
      <c r="BJ234" s="245"/>
      <c r="BK234" s="245"/>
      <c r="BL234" s="245"/>
      <c r="BM234" s="246"/>
    </row>
    <row r="235" spans="1:65" ht="15">
      <c r="A235" s="346"/>
      <c r="B235" s="346"/>
      <c r="C235" s="340"/>
      <c r="D235" s="340"/>
      <c r="E235" s="342"/>
      <c r="F235" s="342"/>
      <c r="G235" s="342"/>
      <c r="H235" s="346"/>
      <c r="I235" s="346"/>
      <c r="J235" s="346"/>
      <c r="K235" s="342"/>
      <c r="L235" s="342"/>
      <c r="M235" s="342"/>
      <c r="N235" s="342"/>
      <c r="O235" s="342"/>
      <c r="P235" s="342"/>
      <c r="Q235" s="342"/>
      <c r="R235" s="342"/>
      <c r="S235" s="342"/>
      <c r="T235" s="342"/>
      <c r="U235" s="342"/>
      <c r="V235" s="342"/>
      <c r="W235" s="342"/>
      <c r="X235" s="342"/>
      <c r="Y235" s="342"/>
      <c r="Z235" s="346"/>
      <c r="AA235" s="342"/>
      <c r="AB235" s="342"/>
      <c r="AC235" s="342"/>
      <c r="AD235" s="342"/>
      <c r="AE235" s="342"/>
      <c r="AF235" s="346"/>
      <c r="AG235" s="346"/>
      <c r="AH235" s="346"/>
      <c r="AI235" s="346"/>
      <c r="AJ235" s="346"/>
      <c r="AK235" s="346"/>
      <c r="AL235" s="346"/>
      <c r="AM235" s="346"/>
      <c r="AN235" s="346"/>
      <c r="AO235" s="346"/>
      <c r="AP235" s="346"/>
      <c r="AQ235" s="346"/>
      <c r="AR235" s="346"/>
      <c r="AS235" s="346"/>
      <c r="AT235" s="346"/>
      <c r="AU235" s="266"/>
      <c r="AV235" s="267"/>
      <c r="AW235" s="344"/>
      <c r="AX235" s="245"/>
      <c r="AY235" s="245"/>
      <c r="AZ235" s="245"/>
      <c r="BA235" s="245"/>
      <c r="BB235" s="245"/>
      <c r="BC235" s="245"/>
      <c r="BD235" s="245"/>
      <c r="BE235" s="245"/>
      <c r="BF235" s="245"/>
      <c r="BG235" s="245"/>
      <c r="BH235" s="245"/>
      <c r="BI235" s="245"/>
      <c r="BJ235" s="245"/>
      <c r="BK235" s="245"/>
      <c r="BL235" s="245"/>
      <c r="BM235" s="246"/>
    </row>
    <row r="236" spans="1:65" ht="15">
      <c r="A236" s="346"/>
      <c r="B236" s="346"/>
      <c r="C236" s="340"/>
      <c r="D236" s="340"/>
      <c r="E236" s="346"/>
      <c r="F236" s="346"/>
      <c r="G236" s="346"/>
      <c r="H236" s="346"/>
      <c r="I236" s="346"/>
      <c r="J236" s="346"/>
      <c r="K236" s="346"/>
      <c r="L236" s="346"/>
      <c r="M236" s="346"/>
      <c r="N236" s="342"/>
      <c r="O236" s="342"/>
      <c r="P236" s="342"/>
      <c r="Q236" s="342"/>
      <c r="R236" s="342"/>
      <c r="S236" s="342"/>
      <c r="T236" s="346"/>
      <c r="U236" s="346"/>
      <c r="V236" s="346"/>
      <c r="W236" s="346"/>
      <c r="X236" s="346"/>
      <c r="Y236" s="346"/>
      <c r="Z236" s="346"/>
      <c r="AA236" s="342"/>
      <c r="AB236" s="342"/>
      <c r="AC236" s="342"/>
      <c r="AD236" s="342"/>
      <c r="AE236" s="342"/>
      <c r="AF236" s="346"/>
      <c r="AG236" s="346"/>
      <c r="AH236" s="346"/>
      <c r="AI236" s="346"/>
      <c r="AJ236" s="346"/>
      <c r="AK236" s="346"/>
      <c r="AL236" s="346"/>
      <c r="AM236" s="346"/>
      <c r="AN236" s="346"/>
      <c r="AO236" s="346"/>
      <c r="AP236" s="346"/>
      <c r="AQ236" s="346"/>
      <c r="AR236" s="346"/>
      <c r="AS236" s="346"/>
      <c r="AT236" s="346"/>
      <c r="AU236" s="274"/>
      <c r="AV236" s="214"/>
      <c r="AW236" s="345"/>
      <c r="AX236" s="245"/>
      <c r="AY236" s="245"/>
      <c r="AZ236" s="245"/>
      <c r="BA236" s="245"/>
      <c r="BB236" s="245"/>
      <c r="BC236" s="245"/>
      <c r="BD236" s="245"/>
      <c r="BE236" s="245"/>
      <c r="BF236" s="245"/>
      <c r="BG236" s="245"/>
      <c r="BH236" s="245"/>
      <c r="BI236" s="245"/>
      <c r="BJ236" s="245"/>
      <c r="BK236" s="245"/>
      <c r="BL236" s="245"/>
      <c r="BM236" s="246"/>
    </row>
    <row r="237" spans="1:65" ht="15">
      <c r="A237" s="346"/>
      <c r="B237" s="346"/>
      <c r="C237" s="340"/>
      <c r="D237" s="340"/>
      <c r="E237" s="346"/>
      <c r="F237" s="346"/>
      <c r="G237" s="346"/>
      <c r="H237" s="346"/>
      <c r="I237" s="346"/>
      <c r="J237" s="346"/>
      <c r="K237" s="346"/>
      <c r="L237" s="346"/>
      <c r="M237" s="346"/>
      <c r="N237" s="342"/>
      <c r="O237" s="342"/>
      <c r="P237" s="342"/>
      <c r="Q237" s="342"/>
      <c r="R237" s="342"/>
      <c r="S237" s="342"/>
      <c r="T237" s="346"/>
      <c r="U237" s="346"/>
      <c r="V237" s="346"/>
      <c r="W237" s="342"/>
      <c r="X237" s="342"/>
      <c r="Y237" s="342"/>
      <c r="Z237" s="346"/>
      <c r="AA237" s="342"/>
      <c r="AB237" s="342"/>
      <c r="AC237" s="342"/>
      <c r="AD237" s="342"/>
      <c r="AE237" s="342"/>
      <c r="AF237" s="346"/>
      <c r="AG237" s="346"/>
      <c r="AH237" s="346"/>
      <c r="AI237" s="346"/>
      <c r="AJ237" s="346"/>
      <c r="AK237" s="346"/>
      <c r="AL237" s="346"/>
      <c r="AM237" s="346"/>
      <c r="AN237" s="346"/>
      <c r="AO237" s="346"/>
      <c r="AP237" s="346"/>
      <c r="AQ237" s="346"/>
      <c r="AR237" s="346"/>
      <c r="AS237" s="346"/>
      <c r="AT237" s="346"/>
      <c r="AU237" s="266"/>
      <c r="AV237" s="267"/>
      <c r="AW237" s="344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H237" s="245"/>
      <c r="BI237" s="245"/>
      <c r="BJ237" s="245"/>
      <c r="BK237" s="245"/>
      <c r="BL237" s="245"/>
      <c r="BM237" s="246"/>
    </row>
    <row r="238" spans="1:65" ht="15">
      <c r="A238" s="346"/>
      <c r="B238" s="346"/>
      <c r="C238" s="346"/>
      <c r="D238" s="346"/>
      <c r="E238" s="346"/>
      <c r="F238" s="346"/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46"/>
      <c r="R238" s="346"/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  <c r="AD238" s="346"/>
      <c r="AE238" s="346"/>
      <c r="AF238" s="346"/>
      <c r="AG238" s="346"/>
      <c r="AH238" s="346"/>
      <c r="AI238" s="346"/>
      <c r="AJ238" s="346"/>
      <c r="AK238" s="346"/>
      <c r="AL238" s="346"/>
      <c r="AM238" s="346"/>
      <c r="AN238" s="346"/>
      <c r="AO238" s="346"/>
      <c r="AP238" s="346"/>
      <c r="AQ238" s="346"/>
      <c r="AR238" s="346"/>
      <c r="AS238" s="346"/>
      <c r="AT238" s="346"/>
      <c r="AU238" s="274"/>
      <c r="AV238" s="214"/>
      <c r="AW238" s="345"/>
      <c r="AX238" s="245"/>
      <c r="AY238" s="245"/>
      <c r="AZ238" s="245"/>
      <c r="BA238" s="245"/>
      <c r="BB238" s="245"/>
      <c r="BC238" s="245"/>
      <c r="BD238" s="245"/>
      <c r="BE238" s="245"/>
      <c r="BF238" s="245"/>
      <c r="BG238" s="245"/>
      <c r="BH238" s="245"/>
      <c r="BI238" s="245"/>
      <c r="BJ238" s="245"/>
      <c r="BK238" s="245"/>
      <c r="BL238" s="245"/>
      <c r="BM238" s="246"/>
    </row>
    <row r="239" spans="1:49" ht="15">
      <c r="A239" s="346"/>
      <c r="B239" s="346"/>
      <c r="C239" s="342"/>
      <c r="D239" s="342"/>
      <c r="E239" s="342"/>
      <c r="F239" s="342"/>
      <c r="G239" s="342"/>
      <c r="H239" s="342"/>
      <c r="I239" s="342"/>
      <c r="J239" s="342"/>
      <c r="K239" s="342"/>
      <c r="L239" s="342"/>
      <c r="M239" s="342"/>
      <c r="N239" s="346"/>
      <c r="O239" s="346"/>
      <c r="P239" s="346"/>
      <c r="Q239" s="342"/>
      <c r="R239" s="342"/>
      <c r="S239" s="342"/>
      <c r="T239" s="342"/>
      <c r="U239" s="342"/>
      <c r="V239" s="342"/>
      <c r="W239" s="346"/>
      <c r="X239" s="346"/>
      <c r="Y239" s="346"/>
      <c r="Z239" s="346"/>
      <c r="AA239" s="342"/>
      <c r="AB239" s="346"/>
      <c r="AC239" s="342"/>
      <c r="AD239" s="342"/>
      <c r="AE239" s="342"/>
      <c r="AF239" s="346"/>
      <c r="AG239" s="346"/>
      <c r="AH239" s="346"/>
      <c r="AI239" s="346"/>
      <c r="AJ239" s="346"/>
      <c r="AK239" s="346"/>
      <c r="AL239" s="346"/>
      <c r="AM239" s="346"/>
      <c r="AN239" s="346"/>
      <c r="AO239" s="346"/>
      <c r="AP239" s="346"/>
      <c r="AQ239" s="346"/>
      <c r="AR239" s="346"/>
      <c r="AS239" s="346"/>
      <c r="AT239" s="346"/>
      <c r="AU239" s="266"/>
      <c r="AV239" s="267"/>
      <c r="AW239" s="344"/>
    </row>
    <row r="240" ht="15">
      <c r="AV240" s="214"/>
    </row>
    <row r="241" ht="15">
      <c r="AV241" s="214"/>
    </row>
    <row r="242" ht="15">
      <c r="AV242" s="214"/>
    </row>
    <row r="243" ht="15">
      <c r="AV243" s="214"/>
    </row>
    <row r="244" ht="15">
      <c r="AV244" s="214"/>
    </row>
    <row r="245" ht="15">
      <c r="AV245" s="214"/>
    </row>
    <row r="246" ht="15">
      <c r="AV246" s="214"/>
    </row>
    <row r="247" ht="15">
      <c r="AV247" s="214"/>
    </row>
    <row r="248" ht="15">
      <c r="AV248" s="214"/>
    </row>
    <row r="249" ht="15">
      <c r="AV249" s="214"/>
    </row>
    <row r="250" ht="15">
      <c r="AV250" s="214"/>
    </row>
    <row r="251" ht="15">
      <c r="AV251" s="214"/>
    </row>
    <row r="252" ht="15">
      <c r="AV252" s="214"/>
    </row>
    <row r="253" ht="15">
      <c r="AV253" s="214"/>
    </row>
    <row r="254" ht="15">
      <c r="AV254" s="214"/>
    </row>
    <row r="255" ht="15">
      <c r="AV255" s="214"/>
    </row>
    <row r="256" ht="15">
      <c r="AV256" s="214"/>
    </row>
    <row r="257" ht="15">
      <c r="AV257" s="214"/>
    </row>
    <row r="258" ht="15">
      <c r="AV258" s="214"/>
    </row>
    <row r="259" ht="15">
      <c r="AV259" s="214"/>
    </row>
    <row r="260" ht="15">
      <c r="AV260" s="214"/>
    </row>
    <row r="261" ht="15">
      <c r="AV261" s="214"/>
    </row>
    <row r="262" ht="15">
      <c r="AV262" s="214"/>
    </row>
    <row r="263" ht="15">
      <c r="AV263" s="214"/>
    </row>
    <row r="264" ht="15">
      <c r="AV264" s="214"/>
    </row>
    <row r="265" ht="15">
      <c r="AV265" s="214"/>
    </row>
    <row r="266" ht="15">
      <c r="AV266" s="214"/>
    </row>
    <row r="267" ht="15">
      <c r="AV267" s="214"/>
    </row>
    <row r="268" ht="15">
      <c r="AV268" s="214"/>
    </row>
    <row r="269" ht="15">
      <c r="AV269" s="214"/>
    </row>
    <row r="270" ht="15">
      <c r="AV270" s="214"/>
    </row>
    <row r="271" ht="15">
      <c r="AV271" s="214"/>
    </row>
    <row r="272" ht="15">
      <c r="AV272" s="214"/>
    </row>
    <row r="273" ht="15">
      <c r="AV273" s="214"/>
    </row>
    <row r="274" ht="15">
      <c r="AV274" s="214"/>
    </row>
    <row r="275" ht="15">
      <c r="AV275" s="214"/>
    </row>
    <row r="276" ht="15">
      <c r="AV276" s="214"/>
    </row>
    <row r="277" ht="15">
      <c r="AV277" s="214"/>
    </row>
    <row r="278" ht="15">
      <c r="AV278" s="214"/>
    </row>
    <row r="279" ht="15">
      <c r="AV279" s="214"/>
    </row>
    <row r="280" ht="15">
      <c r="AV280" s="214"/>
    </row>
    <row r="281" ht="15">
      <c r="AV281" s="214"/>
    </row>
    <row r="282" ht="15">
      <c r="AV282" s="214"/>
    </row>
    <row r="283" ht="15">
      <c r="AV283" s="214"/>
    </row>
    <row r="284" ht="15">
      <c r="AV284" s="214"/>
    </row>
    <row r="285" ht="15">
      <c r="AV285" s="214"/>
    </row>
    <row r="286" ht="15">
      <c r="AV286" s="214"/>
    </row>
    <row r="287" ht="15">
      <c r="AV287" s="214"/>
    </row>
    <row r="288" ht="15">
      <c r="AV288" s="214"/>
    </row>
    <row r="289" ht="15">
      <c r="AV289" s="214"/>
    </row>
    <row r="290" ht="15">
      <c r="AV290" s="214"/>
    </row>
    <row r="291" ht="15">
      <c r="AV291" s="214"/>
    </row>
    <row r="292" ht="15">
      <c r="AV292" s="214"/>
    </row>
    <row r="293" ht="15">
      <c r="AV293" s="214"/>
    </row>
    <row r="294" ht="15">
      <c r="AV294" s="214"/>
    </row>
    <row r="295" ht="15">
      <c r="AV295" s="214"/>
    </row>
    <row r="296" ht="15">
      <c r="AV296" s="214"/>
    </row>
    <row r="297" ht="15">
      <c r="AV297" s="214"/>
    </row>
    <row r="298" ht="15">
      <c r="AV298" s="214"/>
    </row>
    <row r="299" ht="15">
      <c r="AV299" s="214"/>
    </row>
    <row r="300" ht="15">
      <c r="AV300" s="214"/>
    </row>
    <row r="301" ht="15">
      <c r="AV301" s="214"/>
    </row>
    <row r="302" ht="15">
      <c r="AV302" s="214"/>
    </row>
    <row r="303" ht="15">
      <c r="AV303" s="214"/>
    </row>
    <row r="304" ht="15">
      <c r="AV304" s="214"/>
    </row>
    <row r="305" ht="15">
      <c r="AV305" s="214"/>
    </row>
    <row r="306" ht="15">
      <c r="AV306" s="214"/>
    </row>
    <row r="307" ht="15">
      <c r="AV307" s="214"/>
    </row>
    <row r="308" ht="15">
      <c r="AV308" s="214"/>
    </row>
    <row r="309" ht="15">
      <c r="AV309" s="214"/>
    </row>
    <row r="310" ht="15">
      <c r="AV310" s="214"/>
    </row>
    <row r="311" ht="15">
      <c r="AV311" s="214"/>
    </row>
    <row r="312" ht="15">
      <c r="AV312" s="214"/>
    </row>
    <row r="313" ht="15">
      <c r="AV313" s="214"/>
    </row>
    <row r="314" ht="15">
      <c r="AV314" s="214"/>
    </row>
    <row r="315" ht="15">
      <c r="AV315" s="214"/>
    </row>
    <row r="316" ht="15">
      <c r="AV316" s="214"/>
    </row>
    <row r="317" ht="15">
      <c r="AV317" s="214"/>
    </row>
    <row r="318" ht="15">
      <c r="AV318" s="214"/>
    </row>
    <row r="319" ht="15">
      <c r="AV319" s="214"/>
    </row>
    <row r="320" ht="15">
      <c r="AV320" s="214"/>
    </row>
    <row r="321" ht="15">
      <c r="AV321" s="214"/>
    </row>
    <row r="322" ht="15">
      <c r="AV322" s="214"/>
    </row>
    <row r="323" ht="15">
      <c r="AV323" s="214"/>
    </row>
    <row r="324" ht="15">
      <c r="AV324" s="214"/>
    </row>
    <row r="325" ht="15">
      <c r="AV325" s="214"/>
    </row>
    <row r="326" ht="15">
      <c r="AV326" s="214"/>
    </row>
    <row r="327" ht="15">
      <c r="AV327" s="214"/>
    </row>
    <row r="328" ht="15">
      <c r="AV328" s="214"/>
    </row>
    <row r="329" ht="15">
      <c r="AV329" s="214"/>
    </row>
    <row r="330" ht="15">
      <c r="AV330" s="214"/>
    </row>
    <row r="331" ht="15">
      <c r="AV331" s="214"/>
    </row>
    <row r="332" ht="15">
      <c r="AV332" s="214"/>
    </row>
    <row r="333" ht="15">
      <c r="AV333" s="214"/>
    </row>
    <row r="334" ht="15">
      <c r="AV334" s="214"/>
    </row>
    <row r="335" ht="15">
      <c r="AV335" s="214"/>
    </row>
    <row r="336" ht="15">
      <c r="AV336" s="214"/>
    </row>
    <row r="337" ht="15">
      <c r="AV337" s="214"/>
    </row>
    <row r="338" ht="15">
      <c r="AV338" s="214"/>
    </row>
    <row r="339" ht="15">
      <c r="AV339" s="214"/>
    </row>
    <row r="340" ht="15">
      <c r="AV340" s="214"/>
    </row>
    <row r="341" ht="15">
      <c r="AV341" s="214"/>
    </row>
    <row r="342" ht="15">
      <c r="AV342" s="214"/>
    </row>
    <row r="343" ht="15">
      <c r="AV343" s="214"/>
    </row>
    <row r="344" ht="15">
      <c r="AV344" s="214"/>
    </row>
    <row r="345" ht="15">
      <c r="AV345" s="214"/>
    </row>
    <row r="346" ht="15">
      <c r="AV346" s="214"/>
    </row>
    <row r="347" ht="15">
      <c r="AV347" s="214"/>
    </row>
    <row r="348" ht="15">
      <c r="AV348" s="214"/>
    </row>
    <row r="349" ht="15">
      <c r="AV349" s="214"/>
    </row>
    <row r="350" ht="15">
      <c r="AV350" s="214"/>
    </row>
    <row r="351" ht="15">
      <c r="AV351" s="214"/>
    </row>
    <row r="352" ht="15">
      <c r="AV352" s="214"/>
    </row>
    <row r="353" ht="15">
      <c r="AV353" s="214"/>
    </row>
    <row r="354" ht="15">
      <c r="AV354" s="214"/>
    </row>
    <row r="355" ht="15">
      <c r="AV355" s="214"/>
    </row>
    <row r="356" ht="15">
      <c r="AV356" s="214"/>
    </row>
    <row r="357" ht="15">
      <c r="AV357" s="214"/>
    </row>
    <row r="358" ht="15">
      <c r="AV358" s="214"/>
    </row>
    <row r="359" ht="15">
      <c r="AV359" s="214"/>
    </row>
    <row r="360" ht="15">
      <c r="AV360" s="214"/>
    </row>
    <row r="361" ht="15">
      <c r="AV361" s="214"/>
    </row>
    <row r="362" ht="15">
      <c r="AV362" s="214"/>
    </row>
    <row r="363" ht="15">
      <c r="AV363" s="214"/>
    </row>
    <row r="364" ht="15">
      <c r="AV364" s="214"/>
    </row>
    <row r="365" ht="15">
      <c r="AV365" s="214"/>
    </row>
    <row r="366" ht="15">
      <c r="AV366" s="214"/>
    </row>
    <row r="367" ht="15">
      <c r="AV367" s="214"/>
    </row>
    <row r="368" ht="15">
      <c r="AV368" s="214"/>
    </row>
    <row r="369" ht="15">
      <c r="AV369" s="214"/>
    </row>
    <row r="370" ht="15">
      <c r="AV370" s="214"/>
    </row>
    <row r="371" ht="15">
      <c r="AV371" s="214"/>
    </row>
    <row r="372" ht="15">
      <c r="AV372" s="214"/>
    </row>
    <row r="373" ht="15">
      <c r="AV373" s="214"/>
    </row>
    <row r="374" ht="15">
      <c r="AV374" s="214"/>
    </row>
    <row r="375" ht="15">
      <c r="AV375" s="214"/>
    </row>
    <row r="376" ht="15">
      <c r="AV376" s="214"/>
    </row>
    <row r="377" ht="15">
      <c r="AV377" s="214"/>
    </row>
    <row r="378" ht="15">
      <c r="AV378" s="214"/>
    </row>
    <row r="379" ht="15">
      <c r="AV379" s="214"/>
    </row>
    <row r="380" ht="15">
      <c r="AV380" s="214"/>
    </row>
    <row r="381" ht="15">
      <c r="AV381" s="214"/>
    </row>
    <row r="382" ht="15">
      <c r="AV382" s="214"/>
    </row>
    <row r="383" ht="15">
      <c r="AV383" s="214"/>
    </row>
    <row r="384" ht="15">
      <c r="AV384" s="214"/>
    </row>
    <row r="385" ht="15">
      <c r="AV385" s="214"/>
    </row>
    <row r="386" ht="15">
      <c r="AV386" s="214"/>
    </row>
    <row r="387" ht="15">
      <c r="AV387" s="214"/>
    </row>
    <row r="388" ht="15">
      <c r="AV388" s="214"/>
    </row>
    <row r="389" ht="15">
      <c r="AV389" s="214"/>
    </row>
    <row r="390" ht="15">
      <c r="AV390" s="214"/>
    </row>
    <row r="391" ht="15">
      <c r="AV391" s="214"/>
    </row>
    <row r="392" ht="15">
      <c r="AV392" s="214"/>
    </row>
    <row r="393" ht="15">
      <c r="AV393" s="214"/>
    </row>
    <row r="394" ht="15">
      <c r="AV394" s="214"/>
    </row>
    <row r="395" ht="15">
      <c r="AV395" s="214"/>
    </row>
    <row r="396" ht="15">
      <c r="AV396" s="214"/>
    </row>
    <row r="397" ht="15">
      <c r="AV397" s="214"/>
    </row>
    <row r="398" ht="15">
      <c r="AV398" s="214"/>
    </row>
    <row r="399" ht="15">
      <c r="AV399" s="214"/>
    </row>
    <row r="400" ht="15">
      <c r="AV400" s="214"/>
    </row>
    <row r="401" ht="15">
      <c r="AV401" s="214"/>
    </row>
    <row r="402" ht="15">
      <c r="AV402" s="214"/>
    </row>
    <row r="403" ht="15">
      <c r="AV403" s="214"/>
    </row>
    <row r="404" ht="15">
      <c r="AV404" s="214"/>
    </row>
    <row r="405" ht="15">
      <c r="AV405" s="214"/>
    </row>
    <row r="406" ht="15">
      <c r="AV406" s="214"/>
    </row>
    <row r="407" ht="15">
      <c r="AV407" s="214"/>
    </row>
    <row r="408" ht="15">
      <c r="AV408" s="214"/>
    </row>
    <row r="409" ht="15">
      <c r="AV409" s="214"/>
    </row>
    <row r="410" ht="15">
      <c r="AV410" s="214"/>
    </row>
    <row r="411" ht="15">
      <c r="AV411" s="214"/>
    </row>
    <row r="412" ht="15">
      <c r="AV412" s="214"/>
    </row>
    <row r="413" ht="15">
      <c r="AV413" s="214"/>
    </row>
    <row r="414" ht="15">
      <c r="AV414" s="214"/>
    </row>
    <row r="415" ht="15">
      <c r="AV415" s="214"/>
    </row>
    <row r="416" ht="15">
      <c r="AV416" s="214"/>
    </row>
    <row r="417" ht="15">
      <c r="AV417" s="214"/>
    </row>
    <row r="418" ht="15">
      <c r="AV418" s="214"/>
    </row>
  </sheetData>
  <sheetProtection/>
  <mergeCells count="18">
    <mergeCell ref="C2:D2"/>
    <mergeCell ref="AI2:AK2"/>
    <mergeCell ref="AL2:AN2"/>
    <mergeCell ref="AO2:AQ2"/>
    <mergeCell ref="N2:P2"/>
    <mergeCell ref="Q2:S2"/>
    <mergeCell ref="E2:G2"/>
    <mergeCell ref="H2:J2"/>
    <mergeCell ref="K2:M2"/>
    <mergeCell ref="T2:V2"/>
    <mergeCell ref="AW2:AW3"/>
    <mergeCell ref="AC2:AE2"/>
    <mergeCell ref="W2:Y2"/>
    <mergeCell ref="Z2:AB2"/>
    <mergeCell ref="AU2:AU3"/>
    <mergeCell ref="AV2:AV3"/>
    <mergeCell ref="AF2:AH2"/>
    <mergeCell ref="AR2:A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M122"/>
  <sheetViews>
    <sheetView zoomScalePageLayoutView="0" workbookViewId="0" topLeftCell="A64">
      <pane xSplit="5760" topLeftCell="P1" activePane="topRight" state="split"/>
      <selection pane="topLeft" activeCell="A63" sqref="A63:IV63"/>
      <selection pane="topRight" activeCell="AC68" sqref="AC68"/>
    </sheetView>
  </sheetViews>
  <sheetFormatPr defaultColWidth="9.140625" defaultRowHeight="12.75"/>
  <cols>
    <col min="1" max="1" width="24.140625" style="0" customWidth="1"/>
    <col min="2" max="2" width="27.00390625" style="0" customWidth="1"/>
    <col min="3" max="28" width="2.7109375" style="58" customWidth="1"/>
    <col min="29" max="29" width="2.8515625" style="58" customWidth="1"/>
    <col min="30" max="56" width="2.7109375" style="58" customWidth="1"/>
    <col min="57" max="57" width="4.7109375" style="2" bestFit="1" customWidth="1"/>
    <col min="58" max="58" width="9.140625" style="2" customWidth="1"/>
    <col min="59" max="59" width="16.28125" style="0" customWidth="1"/>
  </cols>
  <sheetData>
    <row r="1" ht="13.5" thickBot="1"/>
    <row r="2" spans="1:59" ht="13.5" thickBot="1">
      <c r="A2" s="809"/>
      <c r="B2" s="809"/>
      <c r="C2" s="808" t="s">
        <v>140</v>
      </c>
      <c r="D2" s="797"/>
      <c r="E2" s="798"/>
      <c r="F2" s="808" t="s">
        <v>141</v>
      </c>
      <c r="G2" s="797"/>
      <c r="H2" s="798"/>
      <c r="I2" s="808" t="s">
        <v>142</v>
      </c>
      <c r="J2" s="797"/>
      <c r="K2" s="798"/>
      <c r="L2" s="808" t="s">
        <v>144</v>
      </c>
      <c r="M2" s="797"/>
      <c r="N2" s="798"/>
      <c r="O2" s="808" t="s">
        <v>148</v>
      </c>
      <c r="P2" s="797"/>
      <c r="Q2" s="798"/>
      <c r="R2" s="808" t="s">
        <v>149</v>
      </c>
      <c r="S2" s="797"/>
      <c r="T2" s="798"/>
      <c r="U2" s="808" t="s">
        <v>150</v>
      </c>
      <c r="V2" s="797"/>
      <c r="W2" s="798"/>
      <c r="X2" s="807"/>
      <c r="Y2" s="797"/>
      <c r="Z2" s="798"/>
      <c r="AA2" s="807"/>
      <c r="AB2" s="797"/>
      <c r="AC2" s="798"/>
      <c r="AD2" s="797"/>
      <c r="AE2" s="797"/>
      <c r="AF2" s="798"/>
      <c r="AG2" s="799"/>
      <c r="AH2" s="797"/>
      <c r="AI2" s="798"/>
      <c r="AJ2" s="799"/>
      <c r="AK2" s="797"/>
      <c r="AL2" s="798"/>
      <c r="AM2" s="799"/>
      <c r="AN2" s="797"/>
      <c r="AO2" s="798"/>
      <c r="AP2" s="799"/>
      <c r="AQ2" s="797"/>
      <c r="AR2" s="798"/>
      <c r="AS2" s="799"/>
      <c r="AT2" s="797"/>
      <c r="AU2" s="798"/>
      <c r="AV2" s="799"/>
      <c r="AW2" s="797"/>
      <c r="AX2" s="798"/>
      <c r="AY2" s="799"/>
      <c r="AZ2" s="797"/>
      <c r="BA2" s="798"/>
      <c r="BB2" s="799"/>
      <c r="BC2" s="797"/>
      <c r="BD2" s="798"/>
      <c r="BE2" s="59" t="s">
        <v>29</v>
      </c>
      <c r="BF2" s="514" t="s">
        <v>30</v>
      </c>
      <c r="BG2" s="60"/>
    </row>
    <row r="3" spans="1:59" ht="13.5" customHeight="1">
      <c r="A3" s="155" t="s">
        <v>57</v>
      </c>
      <c r="B3" s="63" t="str">
        <f>Rezultati!B4</f>
        <v>Viktors Ļimankins</v>
      </c>
      <c r="C3" s="61">
        <v>1</v>
      </c>
      <c r="D3" s="64">
        <v>0</v>
      </c>
      <c r="E3" s="65">
        <v>0</v>
      </c>
      <c r="F3" s="61">
        <v>1</v>
      </c>
      <c r="G3" s="64">
        <v>2</v>
      </c>
      <c r="H3" s="65">
        <v>0</v>
      </c>
      <c r="I3" s="61">
        <v>0</v>
      </c>
      <c r="J3" s="64">
        <v>1</v>
      </c>
      <c r="K3" s="65">
        <v>0</v>
      </c>
      <c r="L3" s="61"/>
      <c r="M3" s="64"/>
      <c r="N3" s="65"/>
      <c r="O3" s="61">
        <v>1</v>
      </c>
      <c r="P3" s="64">
        <v>2</v>
      </c>
      <c r="Q3" s="65">
        <v>0</v>
      </c>
      <c r="R3" s="61">
        <v>0</v>
      </c>
      <c r="S3" s="64">
        <v>0</v>
      </c>
      <c r="T3" s="65">
        <v>1</v>
      </c>
      <c r="U3" s="61">
        <v>0</v>
      </c>
      <c r="V3" s="64">
        <v>0</v>
      </c>
      <c r="W3" s="65">
        <v>1</v>
      </c>
      <c r="X3" s="61"/>
      <c r="Y3" s="64"/>
      <c r="Z3" s="65"/>
      <c r="AA3" s="61"/>
      <c r="AB3" s="64"/>
      <c r="AC3" s="65"/>
      <c r="AD3" s="409"/>
      <c r="AE3" s="64"/>
      <c r="AF3" s="65"/>
      <c r="AG3" s="138"/>
      <c r="AH3" s="64"/>
      <c r="AI3" s="65"/>
      <c r="AJ3" s="138"/>
      <c r="AK3" s="64"/>
      <c r="AL3" s="65"/>
      <c r="AM3" s="138"/>
      <c r="AN3" s="64"/>
      <c r="AO3" s="65"/>
      <c r="AP3" s="138"/>
      <c r="AQ3" s="64"/>
      <c r="AR3" s="65"/>
      <c r="AS3" s="138"/>
      <c r="AT3" s="64"/>
      <c r="AU3" s="65"/>
      <c r="AV3" s="138"/>
      <c r="AW3" s="64"/>
      <c r="AX3" s="65"/>
      <c r="AY3" s="138"/>
      <c r="AZ3" s="64"/>
      <c r="BA3" s="65"/>
      <c r="BB3" s="138"/>
      <c r="BC3" s="64"/>
      <c r="BD3" s="65"/>
      <c r="BE3" s="66">
        <f aca="true" t="shared" si="0" ref="BE3:BE45">SUM(C3:BD3)</f>
        <v>10</v>
      </c>
      <c r="BF3" s="103">
        <f aca="true" t="shared" si="1" ref="BF3:BF45">0.2*BE3</f>
        <v>2</v>
      </c>
      <c r="BG3" s="792">
        <f>SUM(BF3:BF20)</f>
        <v>14.600000000000001</v>
      </c>
    </row>
    <row r="4" spans="1:59" ht="13.5" customHeight="1">
      <c r="A4" s="435" t="s">
        <v>57</v>
      </c>
      <c r="B4" s="405" t="str">
        <f>Rezultati!B6</f>
        <v>Normunds Bundzenieks</v>
      </c>
      <c r="C4" s="94">
        <v>2</v>
      </c>
      <c r="D4" s="96">
        <v>3</v>
      </c>
      <c r="E4" s="97">
        <v>3</v>
      </c>
      <c r="F4" s="94">
        <v>0</v>
      </c>
      <c r="G4" s="96">
        <v>1</v>
      </c>
      <c r="H4" s="97">
        <v>0</v>
      </c>
      <c r="I4" s="94">
        <v>2</v>
      </c>
      <c r="J4" s="96">
        <v>1</v>
      </c>
      <c r="K4" s="97">
        <v>2</v>
      </c>
      <c r="L4" s="94"/>
      <c r="M4" s="96"/>
      <c r="N4" s="97"/>
      <c r="O4" s="94">
        <v>2</v>
      </c>
      <c r="P4" s="96">
        <v>1</v>
      </c>
      <c r="Q4" s="97">
        <v>2</v>
      </c>
      <c r="R4" s="94">
        <v>1</v>
      </c>
      <c r="S4" s="96">
        <v>0</v>
      </c>
      <c r="T4" s="97">
        <v>2</v>
      </c>
      <c r="U4" s="94">
        <v>0</v>
      </c>
      <c r="V4" s="96">
        <v>0</v>
      </c>
      <c r="W4" s="97">
        <v>2</v>
      </c>
      <c r="X4" s="94"/>
      <c r="Y4" s="96"/>
      <c r="Z4" s="97"/>
      <c r="AA4" s="94"/>
      <c r="AB4" s="96"/>
      <c r="AC4" s="97"/>
      <c r="AD4" s="416"/>
      <c r="AE4" s="96"/>
      <c r="AF4" s="97"/>
      <c r="AG4" s="146"/>
      <c r="AH4" s="96"/>
      <c r="AI4" s="97"/>
      <c r="AJ4" s="146"/>
      <c r="AK4" s="96"/>
      <c r="AL4" s="97"/>
      <c r="AM4" s="146"/>
      <c r="AN4" s="96"/>
      <c r="AO4" s="97"/>
      <c r="AP4" s="146"/>
      <c r="AQ4" s="96"/>
      <c r="AR4" s="97"/>
      <c r="AS4" s="146"/>
      <c r="AT4" s="96"/>
      <c r="AU4" s="97"/>
      <c r="AV4" s="146"/>
      <c r="AW4" s="96"/>
      <c r="AX4" s="97"/>
      <c r="AY4" s="146"/>
      <c r="AZ4" s="96"/>
      <c r="BA4" s="97"/>
      <c r="BB4" s="146"/>
      <c r="BC4" s="96"/>
      <c r="BD4" s="97"/>
      <c r="BE4" s="72">
        <f t="shared" si="0"/>
        <v>24</v>
      </c>
      <c r="BF4" s="72">
        <f t="shared" si="1"/>
        <v>4.800000000000001</v>
      </c>
      <c r="BG4" s="793"/>
    </row>
    <row r="5" spans="1:59" ht="13.5" customHeight="1">
      <c r="A5" s="435" t="s">
        <v>57</v>
      </c>
      <c r="B5" s="436" t="str">
        <f>Rezultati!B8</f>
        <v>Jevgenijs Skribins</v>
      </c>
      <c r="C5" s="94">
        <v>1</v>
      </c>
      <c r="D5" s="96">
        <v>2</v>
      </c>
      <c r="E5" s="97">
        <v>1</v>
      </c>
      <c r="F5" s="94">
        <v>2</v>
      </c>
      <c r="G5" s="96">
        <v>1</v>
      </c>
      <c r="H5" s="97">
        <v>2</v>
      </c>
      <c r="I5" s="94">
        <v>0</v>
      </c>
      <c r="J5" s="96">
        <v>0</v>
      </c>
      <c r="K5" s="97">
        <v>0</v>
      </c>
      <c r="L5" s="94"/>
      <c r="M5" s="96"/>
      <c r="N5" s="97"/>
      <c r="O5" s="94">
        <v>1</v>
      </c>
      <c r="P5" s="96">
        <v>0</v>
      </c>
      <c r="Q5" s="97">
        <v>0</v>
      </c>
      <c r="R5" s="94">
        <v>2</v>
      </c>
      <c r="S5" s="96">
        <v>3</v>
      </c>
      <c r="T5" s="97">
        <v>0</v>
      </c>
      <c r="U5" s="94">
        <v>0</v>
      </c>
      <c r="V5" s="96">
        <v>3</v>
      </c>
      <c r="W5" s="97">
        <v>0</v>
      </c>
      <c r="X5" s="94"/>
      <c r="Y5" s="96"/>
      <c r="Z5" s="97"/>
      <c r="AA5" s="94"/>
      <c r="AB5" s="96"/>
      <c r="AC5" s="97"/>
      <c r="AD5" s="416"/>
      <c r="AE5" s="96"/>
      <c r="AF5" s="97"/>
      <c r="AG5" s="146"/>
      <c r="AH5" s="96"/>
      <c r="AI5" s="97"/>
      <c r="AJ5" s="146"/>
      <c r="AK5" s="96"/>
      <c r="AL5" s="97"/>
      <c r="AM5" s="146"/>
      <c r="AN5" s="96"/>
      <c r="AO5" s="97"/>
      <c r="AP5" s="146"/>
      <c r="AQ5" s="96"/>
      <c r="AR5" s="97"/>
      <c r="AS5" s="146"/>
      <c r="AT5" s="96"/>
      <c r="AU5" s="97"/>
      <c r="AV5" s="146"/>
      <c r="AW5" s="96"/>
      <c r="AX5" s="97"/>
      <c r="AY5" s="146"/>
      <c r="AZ5" s="96"/>
      <c r="BA5" s="97"/>
      <c r="BB5" s="146"/>
      <c r="BC5" s="96"/>
      <c r="BD5" s="97"/>
      <c r="BE5" s="72">
        <f>SUM(C5:BD5)</f>
        <v>18</v>
      </c>
      <c r="BF5" s="72">
        <f t="shared" si="1"/>
        <v>3.6</v>
      </c>
      <c r="BG5" s="793"/>
    </row>
    <row r="6" spans="1:59" ht="13.5" customHeight="1">
      <c r="A6" s="156" t="s">
        <v>57</v>
      </c>
      <c r="B6" s="69" t="s">
        <v>59</v>
      </c>
      <c r="C6" s="67"/>
      <c r="D6" s="70"/>
      <c r="E6" s="71"/>
      <c r="F6" s="67"/>
      <c r="G6" s="70"/>
      <c r="H6" s="71"/>
      <c r="I6" s="67"/>
      <c r="J6" s="70"/>
      <c r="K6" s="71"/>
      <c r="L6" s="67"/>
      <c r="M6" s="70"/>
      <c r="N6" s="71"/>
      <c r="O6" s="67"/>
      <c r="P6" s="70"/>
      <c r="Q6" s="71"/>
      <c r="R6" s="67"/>
      <c r="S6" s="70"/>
      <c r="T6" s="71"/>
      <c r="U6" s="67"/>
      <c r="V6" s="70"/>
      <c r="W6" s="71"/>
      <c r="X6" s="67"/>
      <c r="Y6" s="70"/>
      <c r="Z6" s="71"/>
      <c r="AA6" s="67"/>
      <c r="AB6" s="70"/>
      <c r="AC6" s="71"/>
      <c r="AD6" s="410"/>
      <c r="AE6" s="70"/>
      <c r="AF6" s="71"/>
      <c r="AG6" s="139"/>
      <c r="AH6" s="70"/>
      <c r="AI6" s="71"/>
      <c r="AJ6" s="139"/>
      <c r="AK6" s="70"/>
      <c r="AL6" s="71"/>
      <c r="AM6" s="139"/>
      <c r="AN6" s="70"/>
      <c r="AO6" s="71"/>
      <c r="AP6" s="139"/>
      <c r="AQ6" s="70"/>
      <c r="AR6" s="71"/>
      <c r="AS6" s="139"/>
      <c r="AT6" s="70"/>
      <c r="AU6" s="71"/>
      <c r="AV6" s="139"/>
      <c r="AW6" s="70"/>
      <c r="AX6" s="71"/>
      <c r="AY6" s="139"/>
      <c r="AZ6" s="70"/>
      <c r="BA6" s="71"/>
      <c r="BB6" s="139"/>
      <c r="BC6" s="70"/>
      <c r="BD6" s="71"/>
      <c r="BE6" s="72">
        <f t="shared" si="0"/>
        <v>0</v>
      </c>
      <c r="BF6" s="72">
        <f t="shared" si="1"/>
        <v>0</v>
      </c>
      <c r="BG6" s="793"/>
    </row>
    <row r="7" spans="1:59" ht="13.5" customHeight="1">
      <c r="A7" s="156" t="s">
        <v>57</v>
      </c>
      <c r="B7" s="69" t="s">
        <v>60</v>
      </c>
      <c r="C7" s="67"/>
      <c r="D7" s="70"/>
      <c r="E7" s="71"/>
      <c r="F7" s="67"/>
      <c r="G7" s="70"/>
      <c r="H7" s="71"/>
      <c r="I7" s="67"/>
      <c r="J7" s="70"/>
      <c r="K7" s="71"/>
      <c r="L7" s="67"/>
      <c r="M7" s="70"/>
      <c r="N7" s="71"/>
      <c r="O7" s="67"/>
      <c r="P7" s="70"/>
      <c r="Q7" s="71"/>
      <c r="R7" s="67"/>
      <c r="S7" s="70"/>
      <c r="T7" s="71"/>
      <c r="U7" s="67"/>
      <c r="V7" s="70"/>
      <c r="W7" s="71"/>
      <c r="X7" s="67"/>
      <c r="Y7" s="70"/>
      <c r="Z7" s="71"/>
      <c r="AA7" s="67"/>
      <c r="AB7" s="70"/>
      <c r="AC7" s="71"/>
      <c r="AD7" s="410"/>
      <c r="AE7" s="70"/>
      <c r="AF7" s="71"/>
      <c r="AG7" s="139"/>
      <c r="AH7" s="70"/>
      <c r="AI7" s="71"/>
      <c r="AJ7" s="139"/>
      <c r="AK7" s="70"/>
      <c r="AL7" s="71"/>
      <c r="AM7" s="139"/>
      <c r="AN7" s="70"/>
      <c r="AO7" s="71"/>
      <c r="AP7" s="139"/>
      <c r="AQ7" s="70"/>
      <c r="AR7" s="71"/>
      <c r="AS7" s="139"/>
      <c r="AT7" s="70"/>
      <c r="AU7" s="71"/>
      <c r="AV7" s="139"/>
      <c r="AW7" s="70"/>
      <c r="AX7" s="71"/>
      <c r="AY7" s="139"/>
      <c r="AZ7" s="70"/>
      <c r="BA7" s="71"/>
      <c r="BB7" s="139"/>
      <c r="BC7" s="70"/>
      <c r="BD7" s="71"/>
      <c r="BE7" s="72">
        <f t="shared" si="0"/>
        <v>0</v>
      </c>
      <c r="BF7" s="72">
        <f t="shared" si="1"/>
        <v>0</v>
      </c>
      <c r="BG7" s="793"/>
    </row>
    <row r="8" spans="1:59" ht="13.5" customHeight="1">
      <c r="A8" s="156" t="s">
        <v>57</v>
      </c>
      <c r="B8" s="69" t="str">
        <f>Rezultati!B12</f>
        <v>Māris Lūks</v>
      </c>
      <c r="C8" s="67"/>
      <c r="D8" s="70"/>
      <c r="E8" s="71"/>
      <c r="F8" s="67"/>
      <c r="G8" s="70"/>
      <c r="H8" s="71"/>
      <c r="I8" s="67"/>
      <c r="J8" s="70"/>
      <c r="K8" s="71"/>
      <c r="L8" s="67"/>
      <c r="M8" s="70"/>
      <c r="N8" s="71"/>
      <c r="O8" s="67"/>
      <c r="P8" s="70"/>
      <c r="Q8" s="71"/>
      <c r="R8" s="67"/>
      <c r="S8" s="70"/>
      <c r="T8" s="71"/>
      <c r="U8" s="67"/>
      <c r="V8" s="70"/>
      <c r="W8" s="71"/>
      <c r="X8" s="67"/>
      <c r="Y8" s="70"/>
      <c r="Z8" s="71"/>
      <c r="AA8" s="67"/>
      <c r="AB8" s="70"/>
      <c r="AC8" s="71"/>
      <c r="AD8" s="410"/>
      <c r="AE8" s="70"/>
      <c r="AF8" s="71"/>
      <c r="AG8" s="139"/>
      <c r="AH8" s="70"/>
      <c r="AI8" s="71"/>
      <c r="AJ8" s="139"/>
      <c r="AK8" s="70"/>
      <c r="AL8" s="71"/>
      <c r="AM8" s="139"/>
      <c r="AN8" s="70"/>
      <c r="AO8" s="71"/>
      <c r="AP8" s="139"/>
      <c r="AQ8" s="70"/>
      <c r="AR8" s="71"/>
      <c r="AS8" s="139"/>
      <c r="AT8" s="70"/>
      <c r="AU8" s="71"/>
      <c r="AV8" s="139"/>
      <c r="AW8" s="70"/>
      <c r="AX8" s="71"/>
      <c r="AY8" s="139"/>
      <c r="AZ8" s="70"/>
      <c r="BA8" s="71"/>
      <c r="BB8" s="139"/>
      <c r="BC8" s="70"/>
      <c r="BD8" s="71"/>
      <c r="BE8" s="72">
        <f t="shared" si="0"/>
        <v>0</v>
      </c>
      <c r="BF8" s="72">
        <f t="shared" si="1"/>
        <v>0</v>
      </c>
      <c r="BG8" s="793"/>
    </row>
    <row r="9" spans="1:59" ht="13.5" customHeight="1">
      <c r="A9" s="156" t="s">
        <v>57</v>
      </c>
      <c r="B9" s="69" t="str">
        <f>Rezultati!B13</f>
        <v>Vitalijs Mukafa</v>
      </c>
      <c r="C9" s="76"/>
      <c r="D9" s="77"/>
      <c r="E9" s="78"/>
      <c r="F9" s="76"/>
      <c r="G9" s="77"/>
      <c r="H9" s="78"/>
      <c r="I9" s="76"/>
      <c r="J9" s="77"/>
      <c r="K9" s="78"/>
      <c r="L9" s="76"/>
      <c r="M9" s="77"/>
      <c r="N9" s="78"/>
      <c r="O9" s="76"/>
      <c r="P9" s="77"/>
      <c r="Q9" s="78"/>
      <c r="R9" s="76"/>
      <c r="S9" s="77"/>
      <c r="T9" s="78"/>
      <c r="U9" s="76"/>
      <c r="V9" s="77"/>
      <c r="W9" s="78"/>
      <c r="X9" s="76"/>
      <c r="Y9" s="77"/>
      <c r="Z9" s="78"/>
      <c r="AA9" s="76"/>
      <c r="AB9" s="77"/>
      <c r="AC9" s="78"/>
      <c r="AD9" s="411"/>
      <c r="AE9" s="77"/>
      <c r="AF9" s="78"/>
      <c r="AG9" s="140"/>
      <c r="AH9" s="77"/>
      <c r="AI9" s="78"/>
      <c r="AJ9" s="140"/>
      <c r="AK9" s="77"/>
      <c r="AL9" s="78"/>
      <c r="AM9" s="140"/>
      <c r="AN9" s="77"/>
      <c r="AO9" s="78"/>
      <c r="AP9" s="140"/>
      <c r="AQ9" s="77"/>
      <c r="AR9" s="78"/>
      <c r="AS9" s="140"/>
      <c r="AT9" s="77"/>
      <c r="AU9" s="78"/>
      <c r="AV9" s="140"/>
      <c r="AW9" s="77"/>
      <c r="AX9" s="78"/>
      <c r="AY9" s="140"/>
      <c r="AZ9" s="77"/>
      <c r="BA9" s="78"/>
      <c r="BB9" s="140"/>
      <c r="BC9" s="77"/>
      <c r="BD9" s="78"/>
      <c r="BE9" s="72">
        <f aca="true" t="shared" si="2" ref="BE9:BE18">SUM(C9:BD9)</f>
        <v>0</v>
      </c>
      <c r="BF9" s="72">
        <f t="shared" si="1"/>
        <v>0</v>
      </c>
      <c r="BG9" s="793"/>
    </row>
    <row r="10" spans="1:59" ht="13.5" customHeight="1">
      <c r="A10" s="156" t="s">
        <v>57</v>
      </c>
      <c r="B10" s="69" t="str">
        <f>Rezultati!B14</f>
        <v>Jurijs Kuncevičs</v>
      </c>
      <c r="C10" s="76">
        <v>3</v>
      </c>
      <c r="D10" s="77">
        <v>2</v>
      </c>
      <c r="E10" s="78">
        <v>0</v>
      </c>
      <c r="F10" s="76">
        <v>2</v>
      </c>
      <c r="G10" s="77">
        <v>1</v>
      </c>
      <c r="H10" s="78">
        <v>1</v>
      </c>
      <c r="I10" s="76">
        <v>0</v>
      </c>
      <c r="J10" s="77">
        <v>1</v>
      </c>
      <c r="K10" s="78">
        <v>1</v>
      </c>
      <c r="L10" s="76"/>
      <c r="M10" s="77"/>
      <c r="N10" s="78"/>
      <c r="O10" s="76">
        <v>3</v>
      </c>
      <c r="P10" s="77">
        <v>2</v>
      </c>
      <c r="Q10" s="78">
        <v>1</v>
      </c>
      <c r="R10" s="76">
        <v>0</v>
      </c>
      <c r="S10" s="77">
        <v>0</v>
      </c>
      <c r="T10" s="78">
        <v>1</v>
      </c>
      <c r="U10" s="76">
        <v>0</v>
      </c>
      <c r="V10" s="77">
        <v>0</v>
      </c>
      <c r="W10" s="78">
        <v>3</v>
      </c>
      <c r="X10" s="76"/>
      <c r="Y10" s="77"/>
      <c r="Z10" s="78"/>
      <c r="AA10" s="76"/>
      <c r="AB10" s="77"/>
      <c r="AC10" s="78"/>
      <c r="AD10" s="411"/>
      <c r="AE10" s="77"/>
      <c r="AF10" s="78"/>
      <c r="AG10" s="140"/>
      <c r="AH10" s="77"/>
      <c r="AI10" s="78"/>
      <c r="AJ10" s="140"/>
      <c r="AK10" s="77"/>
      <c r="AL10" s="78"/>
      <c r="AM10" s="140"/>
      <c r="AN10" s="77"/>
      <c r="AO10" s="78"/>
      <c r="AP10" s="140"/>
      <c r="AQ10" s="77"/>
      <c r="AR10" s="78"/>
      <c r="AS10" s="140"/>
      <c r="AT10" s="77"/>
      <c r="AU10" s="78"/>
      <c r="AV10" s="140"/>
      <c r="AW10" s="77"/>
      <c r="AX10" s="78"/>
      <c r="AY10" s="140"/>
      <c r="AZ10" s="77"/>
      <c r="BA10" s="78"/>
      <c r="BB10" s="140"/>
      <c r="BC10" s="77"/>
      <c r="BD10" s="78"/>
      <c r="BE10" s="72">
        <f t="shared" si="2"/>
        <v>21</v>
      </c>
      <c r="BF10" s="72">
        <f t="shared" si="1"/>
        <v>4.2</v>
      </c>
      <c r="BG10" s="793"/>
    </row>
    <row r="11" spans="1:59" ht="13.5" customHeight="1">
      <c r="A11" s="156" t="s">
        <v>57</v>
      </c>
      <c r="B11" s="69" t="str">
        <f>Rezultati!B16</f>
        <v>Pāvels Blāķis</v>
      </c>
      <c r="C11" s="76"/>
      <c r="D11" s="77"/>
      <c r="E11" s="78"/>
      <c r="F11" s="76"/>
      <c r="G11" s="77"/>
      <c r="H11" s="78"/>
      <c r="I11" s="76"/>
      <c r="J11" s="77"/>
      <c r="K11" s="78"/>
      <c r="L11" s="76"/>
      <c r="M11" s="77"/>
      <c r="N11" s="78"/>
      <c r="O11" s="76"/>
      <c r="P11" s="77"/>
      <c r="Q11" s="78"/>
      <c r="R11" s="76"/>
      <c r="S11" s="77"/>
      <c r="T11" s="78"/>
      <c r="U11" s="76"/>
      <c r="V11" s="77"/>
      <c r="W11" s="78"/>
      <c r="X11" s="76"/>
      <c r="Y11" s="77"/>
      <c r="Z11" s="78"/>
      <c r="AA11" s="76"/>
      <c r="AB11" s="77"/>
      <c r="AC11" s="78"/>
      <c r="AD11" s="411"/>
      <c r="AE11" s="77"/>
      <c r="AF11" s="78"/>
      <c r="AG11" s="140"/>
      <c r="AH11" s="77"/>
      <c r="AI11" s="78"/>
      <c r="AJ11" s="140"/>
      <c r="AK11" s="77"/>
      <c r="AL11" s="78"/>
      <c r="AM11" s="140"/>
      <c r="AN11" s="77"/>
      <c r="AO11" s="78"/>
      <c r="AP11" s="140"/>
      <c r="AQ11" s="77"/>
      <c r="AR11" s="78"/>
      <c r="AS11" s="140"/>
      <c r="AT11" s="77"/>
      <c r="AU11" s="78"/>
      <c r="AV11" s="140"/>
      <c r="AW11" s="77"/>
      <c r="AX11" s="78"/>
      <c r="AY11" s="140"/>
      <c r="AZ11" s="77"/>
      <c r="BA11" s="78"/>
      <c r="BB11" s="140"/>
      <c r="BC11" s="77"/>
      <c r="BD11" s="78"/>
      <c r="BE11" s="72">
        <f t="shared" si="2"/>
        <v>0</v>
      </c>
      <c r="BF11" s="72">
        <f t="shared" si="1"/>
        <v>0</v>
      </c>
      <c r="BG11" s="793"/>
    </row>
    <row r="12" spans="1:59" ht="13.5" customHeight="1">
      <c r="A12" s="156" t="s">
        <v>57</v>
      </c>
      <c r="B12" s="69" t="str">
        <f>Rezultati!B17</f>
        <v>Davids Mukafa</v>
      </c>
      <c r="C12" s="76"/>
      <c r="D12" s="77"/>
      <c r="E12" s="78"/>
      <c r="F12" s="76"/>
      <c r="G12" s="77"/>
      <c r="H12" s="78"/>
      <c r="I12" s="76"/>
      <c r="J12" s="77"/>
      <c r="K12" s="78"/>
      <c r="L12" s="76"/>
      <c r="M12" s="77"/>
      <c r="N12" s="78"/>
      <c r="O12" s="76"/>
      <c r="P12" s="77"/>
      <c r="Q12" s="78"/>
      <c r="R12" s="76"/>
      <c r="S12" s="77"/>
      <c r="T12" s="78"/>
      <c r="U12" s="76"/>
      <c r="V12" s="77"/>
      <c r="W12" s="78"/>
      <c r="X12" s="76"/>
      <c r="Y12" s="77"/>
      <c r="Z12" s="78"/>
      <c r="AA12" s="76"/>
      <c r="AB12" s="77"/>
      <c r="AC12" s="78"/>
      <c r="AD12" s="411"/>
      <c r="AE12" s="77"/>
      <c r="AF12" s="78"/>
      <c r="AG12" s="140"/>
      <c r="AH12" s="77"/>
      <c r="AI12" s="78"/>
      <c r="AJ12" s="140"/>
      <c r="AK12" s="77"/>
      <c r="AL12" s="78"/>
      <c r="AM12" s="140"/>
      <c r="AN12" s="77"/>
      <c r="AO12" s="78"/>
      <c r="AP12" s="140"/>
      <c r="AQ12" s="77"/>
      <c r="AR12" s="78"/>
      <c r="AS12" s="140"/>
      <c r="AT12" s="77"/>
      <c r="AU12" s="78"/>
      <c r="AV12" s="140"/>
      <c r="AW12" s="77"/>
      <c r="AX12" s="78"/>
      <c r="AY12" s="140"/>
      <c r="AZ12" s="77"/>
      <c r="BA12" s="78"/>
      <c r="BB12" s="140"/>
      <c r="BC12" s="77"/>
      <c r="BD12" s="78"/>
      <c r="BE12" s="72">
        <f t="shared" si="2"/>
        <v>0</v>
      </c>
      <c r="BF12" s="72">
        <f t="shared" si="1"/>
        <v>0</v>
      </c>
      <c r="BG12" s="793"/>
    </row>
    <row r="13" spans="1:59" ht="13.5" customHeight="1">
      <c r="A13" s="156" t="s">
        <v>57</v>
      </c>
      <c r="B13" s="69" t="str">
        <f>Rezultati!B18</f>
        <v>Andrejs Mukafa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76"/>
      <c r="S13" s="77"/>
      <c r="T13" s="78"/>
      <c r="U13" s="76"/>
      <c r="V13" s="77"/>
      <c r="W13" s="78"/>
      <c r="X13" s="76"/>
      <c r="Y13" s="77"/>
      <c r="Z13" s="78"/>
      <c r="AA13" s="76"/>
      <c r="AB13" s="77"/>
      <c r="AC13" s="78"/>
      <c r="AD13" s="411"/>
      <c r="AE13" s="77"/>
      <c r="AF13" s="78"/>
      <c r="AG13" s="140"/>
      <c r="AH13" s="77"/>
      <c r="AI13" s="78"/>
      <c r="AJ13" s="140"/>
      <c r="AK13" s="77"/>
      <c r="AL13" s="78"/>
      <c r="AM13" s="140"/>
      <c r="AN13" s="77"/>
      <c r="AO13" s="78"/>
      <c r="AP13" s="140"/>
      <c r="AQ13" s="77"/>
      <c r="AR13" s="78"/>
      <c r="AS13" s="140"/>
      <c r="AT13" s="77"/>
      <c r="AU13" s="78"/>
      <c r="AV13" s="140"/>
      <c r="AW13" s="77"/>
      <c r="AX13" s="78"/>
      <c r="AY13" s="140"/>
      <c r="AZ13" s="77"/>
      <c r="BA13" s="78"/>
      <c r="BB13" s="140"/>
      <c r="BC13" s="77"/>
      <c r="BD13" s="78"/>
      <c r="BE13" s="72">
        <f t="shared" si="2"/>
        <v>0</v>
      </c>
      <c r="BF13" s="72">
        <f t="shared" si="1"/>
        <v>0</v>
      </c>
      <c r="BG13" s="793"/>
    </row>
    <row r="14" spans="1:59" ht="13.5" customHeight="1">
      <c r="A14" s="156" t="s">
        <v>57</v>
      </c>
      <c r="B14" s="69" t="str">
        <f>Rezultati!B19</f>
        <v>Pāvels Nestjorkins</v>
      </c>
      <c r="C14" s="76"/>
      <c r="D14" s="77"/>
      <c r="E14" s="78"/>
      <c r="F14" s="76"/>
      <c r="G14" s="77"/>
      <c r="H14" s="78"/>
      <c r="I14" s="76"/>
      <c r="J14" s="77"/>
      <c r="K14" s="78"/>
      <c r="L14" s="76"/>
      <c r="M14" s="77"/>
      <c r="N14" s="78"/>
      <c r="O14" s="76"/>
      <c r="P14" s="77"/>
      <c r="Q14" s="78"/>
      <c r="R14" s="76"/>
      <c r="S14" s="77"/>
      <c r="T14" s="78"/>
      <c r="U14" s="76"/>
      <c r="V14" s="77"/>
      <c r="W14" s="78"/>
      <c r="X14" s="76"/>
      <c r="Y14" s="77"/>
      <c r="Z14" s="78"/>
      <c r="AA14" s="76"/>
      <c r="AB14" s="77"/>
      <c r="AC14" s="78"/>
      <c r="AD14" s="411"/>
      <c r="AE14" s="77"/>
      <c r="AF14" s="78"/>
      <c r="AG14" s="140"/>
      <c r="AH14" s="77"/>
      <c r="AI14" s="78"/>
      <c r="AJ14" s="140"/>
      <c r="AK14" s="77"/>
      <c r="AL14" s="78"/>
      <c r="AM14" s="140"/>
      <c r="AN14" s="77"/>
      <c r="AO14" s="78"/>
      <c r="AP14" s="140"/>
      <c r="AQ14" s="77"/>
      <c r="AR14" s="78"/>
      <c r="AS14" s="140"/>
      <c r="AT14" s="77"/>
      <c r="AU14" s="78"/>
      <c r="AV14" s="140"/>
      <c r="AW14" s="77"/>
      <c r="AX14" s="78"/>
      <c r="AY14" s="140"/>
      <c r="AZ14" s="77"/>
      <c r="BA14" s="78"/>
      <c r="BB14" s="140"/>
      <c r="BC14" s="77"/>
      <c r="BD14" s="78"/>
      <c r="BE14" s="72">
        <f t="shared" si="2"/>
        <v>0</v>
      </c>
      <c r="BF14" s="72">
        <f t="shared" si="1"/>
        <v>0</v>
      </c>
      <c r="BG14" s="793"/>
    </row>
    <row r="15" spans="1:59" ht="13.5" customHeight="1">
      <c r="A15" s="156" t="s">
        <v>57</v>
      </c>
      <c r="B15" s="69" t="str">
        <f>Rezultati!B20</f>
        <v>Kaspars Vicinskis</v>
      </c>
      <c r="C15" s="76"/>
      <c r="D15" s="77"/>
      <c r="E15" s="78"/>
      <c r="F15" s="76"/>
      <c r="G15" s="77"/>
      <c r="H15" s="78"/>
      <c r="I15" s="76"/>
      <c r="J15" s="77"/>
      <c r="K15" s="78"/>
      <c r="L15" s="76"/>
      <c r="M15" s="77"/>
      <c r="N15" s="78"/>
      <c r="O15" s="76"/>
      <c r="P15" s="77"/>
      <c r="Q15" s="78"/>
      <c r="R15" s="76"/>
      <c r="S15" s="77"/>
      <c r="T15" s="78"/>
      <c r="U15" s="76"/>
      <c r="V15" s="77"/>
      <c r="W15" s="78"/>
      <c r="X15" s="76"/>
      <c r="Y15" s="77"/>
      <c r="Z15" s="78"/>
      <c r="AA15" s="76"/>
      <c r="AB15" s="77"/>
      <c r="AC15" s="78"/>
      <c r="AD15" s="411"/>
      <c r="AE15" s="77"/>
      <c r="AF15" s="78"/>
      <c r="AG15" s="140"/>
      <c r="AH15" s="77"/>
      <c r="AI15" s="78"/>
      <c r="AJ15" s="140"/>
      <c r="AK15" s="77"/>
      <c r="AL15" s="78"/>
      <c r="AM15" s="140"/>
      <c r="AN15" s="77"/>
      <c r="AO15" s="78"/>
      <c r="AP15" s="140"/>
      <c r="AQ15" s="77"/>
      <c r="AR15" s="78"/>
      <c r="AS15" s="140"/>
      <c r="AT15" s="77"/>
      <c r="AU15" s="78"/>
      <c r="AV15" s="140"/>
      <c r="AW15" s="77"/>
      <c r="AX15" s="78"/>
      <c r="AY15" s="140"/>
      <c r="AZ15" s="77"/>
      <c r="BA15" s="78"/>
      <c r="BB15" s="140"/>
      <c r="BC15" s="77"/>
      <c r="BD15" s="78"/>
      <c r="BE15" s="72">
        <f t="shared" si="2"/>
        <v>0</v>
      </c>
      <c r="BF15" s="72">
        <f t="shared" si="1"/>
        <v>0</v>
      </c>
      <c r="BG15" s="793"/>
    </row>
    <row r="16" spans="1:59" ht="13.5" customHeight="1">
      <c r="A16" s="156" t="s">
        <v>57</v>
      </c>
      <c r="B16" s="69" t="str">
        <f>Rezultati!B21</f>
        <v>Artjoms Sabans</v>
      </c>
      <c r="C16" s="76"/>
      <c r="D16" s="77"/>
      <c r="E16" s="78"/>
      <c r="F16" s="76"/>
      <c r="G16" s="77"/>
      <c r="H16" s="78"/>
      <c r="I16" s="76"/>
      <c r="J16" s="77"/>
      <c r="K16" s="78"/>
      <c r="L16" s="76"/>
      <c r="M16" s="77"/>
      <c r="N16" s="78"/>
      <c r="O16" s="76"/>
      <c r="P16" s="77"/>
      <c r="Q16" s="78"/>
      <c r="R16" s="76"/>
      <c r="S16" s="77"/>
      <c r="T16" s="78"/>
      <c r="U16" s="76"/>
      <c r="V16" s="77"/>
      <c r="W16" s="78"/>
      <c r="X16" s="76"/>
      <c r="Y16" s="77"/>
      <c r="Z16" s="78"/>
      <c r="AA16" s="76"/>
      <c r="AB16" s="77"/>
      <c r="AC16" s="78"/>
      <c r="AD16" s="411"/>
      <c r="AE16" s="77"/>
      <c r="AF16" s="78"/>
      <c r="AG16" s="140"/>
      <c r="AH16" s="77"/>
      <c r="AI16" s="78"/>
      <c r="AJ16" s="140"/>
      <c r="AK16" s="77"/>
      <c r="AL16" s="78"/>
      <c r="AM16" s="140"/>
      <c r="AN16" s="77"/>
      <c r="AO16" s="78"/>
      <c r="AP16" s="140"/>
      <c r="AQ16" s="77"/>
      <c r="AR16" s="78"/>
      <c r="AS16" s="140"/>
      <c r="AT16" s="77"/>
      <c r="AU16" s="78"/>
      <c r="AV16" s="140"/>
      <c r="AW16" s="77"/>
      <c r="AX16" s="78"/>
      <c r="AY16" s="140"/>
      <c r="AZ16" s="77"/>
      <c r="BA16" s="78"/>
      <c r="BB16" s="140"/>
      <c r="BC16" s="77"/>
      <c r="BD16" s="78"/>
      <c r="BE16" s="72">
        <f t="shared" si="2"/>
        <v>0</v>
      </c>
      <c r="BF16" s="72">
        <f t="shared" si="1"/>
        <v>0</v>
      </c>
      <c r="BG16" s="793"/>
    </row>
    <row r="17" spans="1:59" ht="13.5" customHeight="1">
      <c r="A17" s="156" t="s">
        <v>57</v>
      </c>
      <c r="B17" s="69" t="str">
        <f>Rezultati!B22</f>
        <v>Alina Daija</v>
      </c>
      <c r="C17" s="76"/>
      <c r="D17" s="77"/>
      <c r="E17" s="78"/>
      <c r="F17" s="76"/>
      <c r="G17" s="77"/>
      <c r="H17" s="78"/>
      <c r="I17" s="76"/>
      <c r="J17" s="77"/>
      <c r="K17" s="78"/>
      <c r="L17" s="76"/>
      <c r="M17" s="77"/>
      <c r="N17" s="78"/>
      <c r="O17" s="76"/>
      <c r="P17" s="77"/>
      <c r="Q17" s="78"/>
      <c r="R17" s="76"/>
      <c r="S17" s="77"/>
      <c r="T17" s="78"/>
      <c r="U17" s="76"/>
      <c r="V17" s="77"/>
      <c r="W17" s="78"/>
      <c r="X17" s="76"/>
      <c r="Y17" s="77"/>
      <c r="Z17" s="78"/>
      <c r="AA17" s="76"/>
      <c r="AB17" s="77"/>
      <c r="AC17" s="78"/>
      <c r="AD17" s="411"/>
      <c r="AE17" s="77"/>
      <c r="AF17" s="78"/>
      <c r="AG17" s="140"/>
      <c r="AH17" s="77"/>
      <c r="AI17" s="78"/>
      <c r="AJ17" s="140"/>
      <c r="AK17" s="77"/>
      <c r="AL17" s="78"/>
      <c r="AM17" s="140"/>
      <c r="AN17" s="77"/>
      <c r="AO17" s="78"/>
      <c r="AP17" s="140"/>
      <c r="AQ17" s="77"/>
      <c r="AR17" s="78"/>
      <c r="AS17" s="140"/>
      <c r="AT17" s="77"/>
      <c r="AU17" s="78"/>
      <c r="AV17" s="140"/>
      <c r="AW17" s="77"/>
      <c r="AX17" s="78"/>
      <c r="AY17" s="140"/>
      <c r="AZ17" s="77"/>
      <c r="BA17" s="78"/>
      <c r="BB17" s="140"/>
      <c r="BC17" s="77"/>
      <c r="BD17" s="78"/>
      <c r="BE17" s="72">
        <f t="shared" si="2"/>
        <v>0</v>
      </c>
      <c r="BF17" s="72">
        <f t="shared" si="1"/>
        <v>0</v>
      </c>
      <c r="BG17" s="793"/>
    </row>
    <row r="18" spans="1:59" ht="13.5" customHeight="1">
      <c r="A18" s="156" t="s">
        <v>57</v>
      </c>
      <c r="B18" s="69" t="str">
        <f>Rezultati!B23</f>
        <v>Ieva Kuolliška</v>
      </c>
      <c r="C18" s="76"/>
      <c r="D18" s="77"/>
      <c r="E18" s="78"/>
      <c r="F18" s="76"/>
      <c r="G18" s="77"/>
      <c r="H18" s="78"/>
      <c r="I18" s="76"/>
      <c r="J18" s="77"/>
      <c r="K18" s="78"/>
      <c r="L18" s="76"/>
      <c r="M18" s="77"/>
      <c r="N18" s="78"/>
      <c r="O18" s="76"/>
      <c r="P18" s="77"/>
      <c r="Q18" s="78"/>
      <c r="R18" s="76"/>
      <c r="S18" s="77"/>
      <c r="T18" s="78"/>
      <c r="U18" s="76"/>
      <c r="V18" s="77"/>
      <c r="W18" s="78"/>
      <c r="X18" s="76"/>
      <c r="Y18" s="77"/>
      <c r="Z18" s="78"/>
      <c r="AA18" s="76"/>
      <c r="AB18" s="77"/>
      <c r="AC18" s="78"/>
      <c r="AD18" s="411"/>
      <c r="AE18" s="77"/>
      <c r="AF18" s="78"/>
      <c r="AG18" s="140"/>
      <c r="AH18" s="77"/>
      <c r="AI18" s="78"/>
      <c r="AJ18" s="140"/>
      <c r="AK18" s="77"/>
      <c r="AL18" s="78"/>
      <c r="AM18" s="140"/>
      <c r="AN18" s="77"/>
      <c r="AO18" s="78"/>
      <c r="AP18" s="140"/>
      <c r="AQ18" s="77"/>
      <c r="AR18" s="78"/>
      <c r="AS18" s="140"/>
      <c r="AT18" s="77"/>
      <c r="AU18" s="78"/>
      <c r="AV18" s="140"/>
      <c r="AW18" s="77"/>
      <c r="AX18" s="78"/>
      <c r="AY18" s="140"/>
      <c r="AZ18" s="77"/>
      <c r="BA18" s="78"/>
      <c r="BB18" s="140"/>
      <c r="BC18" s="77"/>
      <c r="BD18" s="78"/>
      <c r="BE18" s="72">
        <f t="shared" si="2"/>
        <v>0</v>
      </c>
      <c r="BF18" s="72">
        <f t="shared" si="1"/>
        <v>0</v>
      </c>
      <c r="BG18" s="793"/>
    </row>
    <row r="19" spans="1:59" ht="13.5" customHeight="1">
      <c r="A19" s="158" t="s">
        <v>57</v>
      </c>
      <c r="B19" s="69" t="s">
        <v>62</v>
      </c>
      <c r="C19" s="76"/>
      <c r="D19" s="77"/>
      <c r="E19" s="78"/>
      <c r="F19" s="76"/>
      <c r="G19" s="77"/>
      <c r="H19" s="78"/>
      <c r="I19" s="76"/>
      <c r="J19" s="77"/>
      <c r="K19" s="78"/>
      <c r="L19" s="76"/>
      <c r="M19" s="77"/>
      <c r="N19" s="78"/>
      <c r="O19" s="76"/>
      <c r="P19" s="77"/>
      <c r="Q19" s="78"/>
      <c r="R19" s="76"/>
      <c r="S19" s="77"/>
      <c r="T19" s="78"/>
      <c r="U19" s="76"/>
      <c r="V19" s="77"/>
      <c r="W19" s="78"/>
      <c r="X19" s="76"/>
      <c r="Y19" s="77"/>
      <c r="Z19" s="78"/>
      <c r="AA19" s="76"/>
      <c r="AB19" s="77"/>
      <c r="AC19" s="78"/>
      <c r="AD19" s="411"/>
      <c r="AE19" s="77"/>
      <c r="AF19" s="78"/>
      <c r="AG19" s="140"/>
      <c r="AH19" s="77"/>
      <c r="AI19" s="78"/>
      <c r="AJ19" s="140"/>
      <c r="AK19" s="77"/>
      <c r="AL19" s="78"/>
      <c r="AM19" s="140"/>
      <c r="AN19" s="77"/>
      <c r="AO19" s="78"/>
      <c r="AP19" s="140"/>
      <c r="AQ19" s="77"/>
      <c r="AR19" s="78"/>
      <c r="AS19" s="140"/>
      <c r="AT19" s="77"/>
      <c r="AU19" s="78"/>
      <c r="AV19" s="140"/>
      <c r="AW19" s="77"/>
      <c r="AX19" s="78"/>
      <c r="AY19" s="140"/>
      <c r="AZ19" s="77"/>
      <c r="BA19" s="78"/>
      <c r="BB19" s="140"/>
      <c r="BC19" s="77"/>
      <c r="BD19" s="78"/>
      <c r="BE19" s="72">
        <f t="shared" si="0"/>
        <v>0</v>
      </c>
      <c r="BF19" s="72">
        <f t="shared" si="1"/>
        <v>0</v>
      </c>
      <c r="BG19" s="793"/>
    </row>
    <row r="20" spans="1:88" ht="13.5" customHeight="1" thickBot="1">
      <c r="A20" s="157" t="s">
        <v>57</v>
      </c>
      <c r="B20" s="102" t="s">
        <v>63</v>
      </c>
      <c r="C20" s="76"/>
      <c r="D20" s="77"/>
      <c r="E20" s="122"/>
      <c r="F20" s="76"/>
      <c r="G20" s="77"/>
      <c r="H20" s="122"/>
      <c r="I20" s="76"/>
      <c r="J20" s="77"/>
      <c r="K20" s="122"/>
      <c r="L20" s="76"/>
      <c r="M20" s="77"/>
      <c r="N20" s="122"/>
      <c r="O20" s="76"/>
      <c r="P20" s="77"/>
      <c r="Q20" s="122"/>
      <c r="R20" s="76"/>
      <c r="S20" s="77"/>
      <c r="T20" s="122"/>
      <c r="U20" s="76"/>
      <c r="V20" s="77"/>
      <c r="W20" s="122"/>
      <c r="X20" s="76"/>
      <c r="Y20" s="77"/>
      <c r="Z20" s="122"/>
      <c r="AA20" s="76"/>
      <c r="AB20" s="77"/>
      <c r="AC20" s="78"/>
      <c r="AD20" s="411"/>
      <c r="AE20" s="77"/>
      <c r="AF20" s="78"/>
      <c r="AG20" s="140"/>
      <c r="AH20" s="77"/>
      <c r="AI20" s="78"/>
      <c r="AJ20" s="140"/>
      <c r="AK20" s="77"/>
      <c r="AL20" s="78"/>
      <c r="AM20" s="140"/>
      <c r="AN20" s="77"/>
      <c r="AO20" s="78"/>
      <c r="AP20" s="140"/>
      <c r="AQ20" s="77"/>
      <c r="AR20" s="78"/>
      <c r="AS20" s="140"/>
      <c r="AT20" s="77"/>
      <c r="AU20" s="78"/>
      <c r="AV20" s="140"/>
      <c r="AW20" s="77"/>
      <c r="AX20" s="78"/>
      <c r="AY20" s="140"/>
      <c r="AZ20" s="77"/>
      <c r="BA20" s="78"/>
      <c r="BB20" s="140"/>
      <c r="BC20" s="77"/>
      <c r="BD20" s="78"/>
      <c r="BE20" s="72">
        <f t="shared" si="0"/>
        <v>0</v>
      </c>
      <c r="BF20" s="72">
        <f t="shared" si="1"/>
        <v>0</v>
      </c>
      <c r="BG20" s="793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13.5" customHeight="1">
      <c r="A21" s="195" t="s">
        <v>53</v>
      </c>
      <c r="B21" s="86" t="s">
        <v>36</v>
      </c>
      <c r="C21" s="80"/>
      <c r="D21" s="81"/>
      <c r="E21" s="82"/>
      <c r="F21" s="80">
        <v>0</v>
      </c>
      <c r="G21" s="81">
        <v>2</v>
      </c>
      <c r="H21" s="82">
        <v>0</v>
      </c>
      <c r="I21" s="80">
        <v>2</v>
      </c>
      <c r="J21" s="81">
        <v>1</v>
      </c>
      <c r="K21" s="82">
        <v>0</v>
      </c>
      <c r="L21" s="80">
        <v>0</v>
      </c>
      <c r="M21" s="81">
        <v>2</v>
      </c>
      <c r="N21" s="82">
        <v>0</v>
      </c>
      <c r="O21" s="80">
        <v>1</v>
      </c>
      <c r="P21" s="81">
        <v>0</v>
      </c>
      <c r="Q21" s="82">
        <v>1</v>
      </c>
      <c r="R21" s="80"/>
      <c r="S21" s="81"/>
      <c r="T21" s="82"/>
      <c r="U21" s="80"/>
      <c r="V21" s="81"/>
      <c r="W21" s="82"/>
      <c r="X21" s="80"/>
      <c r="Y21" s="81"/>
      <c r="Z21" s="82"/>
      <c r="AA21" s="80"/>
      <c r="AB21" s="81"/>
      <c r="AC21" s="82"/>
      <c r="AD21" s="412"/>
      <c r="AE21" s="81"/>
      <c r="AF21" s="82"/>
      <c r="AG21" s="142"/>
      <c r="AH21" s="81"/>
      <c r="AI21" s="82"/>
      <c r="AJ21" s="142"/>
      <c r="AK21" s="81"/>
      <c r="AL21" s="82"/>
      <c r="AM21" s="142"/>
      <c r="AN21" s="81"/>
      <c r="AO21" s="82"/>
      <c r="AP21" s="142"/>
      <c r="AQ21" s="81"/>
      <c r="AR21" s="82"/>
      <c r="AS21" s="142"/>
      <c r="AT21" s="81"/>
      <c r="AU21" s="82"/>
      <c r="AV21" s="142"/>
      <c r="AW21" s="81"/>
      <c r="AX21" s="82"/>
      <c r="AY21" s="142"/>
      <c r="AZ21" s="81"/>
      <c r="BA21" s="82"/>
      <c r="BB21" s="142"/>
      <c r="BC21" s="81"/>
      <c r="BD21" s="82"/>
      <c r="BE21" s="83">
        <f t="shared" si="0"/>
        <v>9</v>
      </c>
      <c r="BF21" s="83">
        <f t="shared" si="1"/>
        <v>1.8</v>
      </c>
      <c r="BG21" s="794">
        <f>SUM(BF21:BF26)</f>
        <v>11.8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ht="13.5" customHeight="1">
      <c r="A22" s="196" t="s">
        <v>53</v>
      </c>
      <c r="B22" s="86" t="s">
        <v>37</v>
      </c>
      <c r="C22" s="125">
        <v>1</v>
      </c>
      <c r="D22" s="126">
        <v>2</v>
      </c>
      <c r="E22" s="127">
        <v>0</v>
      </c>
      <c r="F22" s="125"/>
      <c r="G22" s="126"/>
      <c r="H22" s="127"/>
      <c r="I22" s="125"/>
      <c r="J22" s="126"/>
      <c r="K22" s="127"/>
      <c r="L22" s="125"/>
      <c r="M22" s="126"/>
      <c r="N22" s="127"/>
      <c r="O22" s="125"/>
      <c r="P22" s="126"/>
      <c r="Q22" s="127"/>
      <c r="R22" s="125"/>
      <c r="S22" s="126"/>
      <c r="T22" s="127"/>
      <c r="U22" s="125"/>
      <c r="V22" s="126"/>
      <c r="W22" s="127"/>
      <c r="X22" s="125"/>
      <c r="Y22" s="126"/>
      <c r="Z22" s="127"/>
      <c r="AA22" s="125"/>
      <c r="AB22" s="126"/>
      <c r="AC22" s="127"/>
      <c r="AD22" s="174"/>
      <c r="AE22" s="126"/>
      <c r="AF22" s="127"/>
      <c r="AG22" s="143"/>
      <c r="AH22" s="126"/>
      <c r="AI22" s="127"/>
      <c r="AJ22" s="143"/>
      <c r="AK22" s="126"/>
      <c r="AL22" s="127"/>
      <c r="AM22" s="143"/>
      <c r="AN22" s="126"/>
      <c r="AO22" s="127"/>
      <c r="AP22" s="143"/>
      <c r="AQ22" s="126"/>
      <c r="AR22" s="127"/>
      <c r="AS22" s="143"/>
      <c r="AT22" s="126"/>
      <c r="AU22" s="127"/>
      <c r="AV22" s="143"/>
      <c r="AW22" s="126"/>
      <c r="AX22" s="127"/>
      <c r="AY22" s="143"/>
      <c r="AZ22" s="126"/>
      <c r="BA22" s="127"/>
      <c r="BB22" s="143"/>
      <c r="BC22" s="126"/>
      <c r="BD22" s="127"/>
      <c r="BE22" s="89">
        <f t="shared" si="0"/>
        <v>3</v>
      </c>
      <c r="BF22" s="128">
        <f>0.2*BE22</f>
        <v>0.6000000000000001</v>
      </c>
      <c r="BG22" s="795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3.5" customHeight="1">
      <c r="A23" s="196" t="s">
        <v>53</v>
      </c>
      <c r="B23" s="86" t="s">
        <v>38</v>
      </c>
      <c r="C23" s="125">
        <v>0</v>
      </c>
      <c r="D23" s="126">
        <v>0</v>
      </c>
      <c r="E23" s="127">
        <v>1</v>
      </c>
      <c r="F23" s="125">
        <v>1</v>
      </c>
      <c r="G23" s="126">
        <v>1</v>
      </c>
      <c r="H23" s="127">
        <v>3</v>
      </c>
      <c r="I23" s="125">
        <v>2</v>
      </c>
      <c r="J23" s="126">
        <v>3</v>
      </c>
      <c r="K23" s="127">
        <v>0</v>
      </c>
      <c r="L23" s="125">
        <v>1</v>
      </c>
      <c r="M23" s="126">
        <v>0</v>
      </c>
      <c r="N23" s="127">
        <v>2</v>
      </c>
      <c r="O23" s="125">
        <v>2</v>
      </c>
      <c r="P23" s="126">
        <v>1</v>
      </c>
      <c r="Q23" s="127">
        <v>2</v>
      </c>
      <c r="R23" s="125"/>
      <c r="S23" s="126"/>
      <c r="T23" s="127"/>
      <c r="U23" s="125"/>
      <c r="V23" s="126"/>
      <c r="W23" s="127"/>
      <c r="X23" s="125"/>
      <c r="Y23" s="126"/>
      <c r="Z23" s="127"/>
      <c r="AA23" s="125"/>
      <c r="AB23" s="126"/>
      <c r="AC23" s="127"/>
      <c r="AD23" s="174"/>
      <c r="AE23" s="126"/>
      <c r="AF23" s="127"/>
      <c r="AG23" s="143"/>
      <c r="AH23" s="126"/>
      <c r="AI23" s="127"/>
      <c r="AJ23" s="143"/>
      <c r="AK23" s="126"/>
      <c r="AL23" s="127"/>
      <c r="AM23" s="143"/>
      <c r="AN23" s="126"/>
      <c r="AO23" s="127"/>
      <c r="AP23" s="143"/>
      <c r="AQ23" s="126"/>
      <c r="AR23" s="127"/>
      <c r="AS23" s="143"/>
      <c r="AT23" s="126"/>
      <c r="AU23" s="127"/>
      <c r="AV23" s="143"/>
      <c r="AW23" s="126"/>
      <c r="AX23" s="127"/>
      <c r="AY23" s="143"/>
      <c r="AZ23" s="126"/>
      <c r="BA23" s="127"/>
      <c r="BB23" s="143"/>
      <c r="BC23" s="126"/>
      <c r="BD23" s="127"/>
      <c r="BE23" s="89">
        <f t="shared" si="0"/>
        <v>19</v>
      </c>
      <c r="BF23" s="128">
        <f>0.2*BE23</f>
        <v>3.8000000000000003</v>
      </c>
      <c r="BG23" s="795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13.5" customHeight="1">
      <c r="A24" s="196" t="s">
        <v>53</v>
      </c>
      <c r="B24" s="86" t="str">
        <f>Rezultati!B32</f>
        <v>Aleksejs Vladimirovs</v>
      </c>
      <c r="C24" s="85">
        <v>0</v>
      </c>
      <c r="D24" s="87">
        <v>1</v>
      </c>
      <c r="E24" s="88">
        <v>2</v>
      </c>
      <c r="F24" s="85">
        <v>0</v>
      </c>
      <c r="G24" s="87">
        <v>0</v>
      </c>
      <c r="H24" s="88">
        <v>0</v>
      </c>
      <c r="I24" s="85">
        <v>0</v>
      </c>
      <c r="J24" s="87">
        <v>0</v>
      </c>
      <c r="K24" s="88">
        <v>1</v>
      </c>
      <c r="L24" s="85">
        <v>0</v>
      </c>
      <c r="M24" s="87">
        <v>1</v>
      </c>
      <c r="N24" s="88">
        <v>1</v>
      </c>
      <c r="O24" s="85">
        <v>1</v>
      </c>
      <c r="P24" s="87">
        <v>0</v>
      </c>
      <c r="Q24" s="88">
        <v>1</v>
      </c>
      <c r="R24" s="85"/>
      <c r="S24" s="87"/>
      <c r="T24" s="88"/>
      <c r="U24" s="85"/>
      <c r="V24" s="87"/>
      <c r="W24" s="88"/>
      <c r="X24" s="85"/>
      <c r="Y24" s="87"/>
      <c r="Z24" s="88"/>
      <c r="AA24" s="85"/>
      <c r="AB24" s="87"/>
      <c r="AC24" s="88"/>
      <c r="AD24" s="413"/>
      <c r="AE24" s="87"/>
      <c r="AF24" s="88"/>
      <c r="AG24" s="144"/>
      <c r="AH24" s="87"/>
      <c r="AI24" s="88"/>
      <c r="AJ24" s="144"/>
      <c r="AK24" s="87"/>
      <c r="AL24" s="88"/>
      <c r="AM24" s="144"/>
      <c r="AN24" s="87"/>
      <c r="AO24" s="88"/>
      <c r="AP24" s="144"/>
      <c r="AQ24" s="87"/>
      <c r="AR24" s="88"/>
      <c r="AS24" s="144"/>
      <c r="AT24" s="87"/>
      <c r="AU24" s="88"/>
      <c r="AV24" s="144"/>
      <c r="AW24" s="87"/>
      <c r="AX24" s="88"/>
      <c r="AY24" s="144"/>
      <c r="AZ24" s="87"/>
      <c r="BA24" s="88"/>
      <c r="BB24" s="144"/>
      <c r="BC24" s="87"/>
      <c r="BD24" s="88"/>
      <c r="BE24" s="89">
        <f t="shared" si="0"/>
        <v>8</v>
      </c>
      <c r="BF24" s="89">
        <f t="shared" si="1"/>
        <v>1.6</v>
      </c>
      <c r="BG24" s="795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ht="13.5" customHeight="1">
      <c r="A25" s="196" t="s">
        <v>53</v>
      </c>
      <c r="B25" s="86" t="str">
        <f>Rezultati!B34</f>
        <v>Deniss Sučkovs</v>
      </c>
      <c r="C25" s="352">
        <v>2</v>
      </c>
      <c r="D25" s="353">
        <v>2</v>
      </c>
      <c r="E25" s="354">
        <v>1</v>
      </c>
      <c r="F25" s="352">
        <v>1</v>
      </c>
      <c r="G25" s="353">
        <v>0</v>
      </c>
      <c r="H25" s="354">
        <v>4</v>
      </c>
      <c r="I25" s="352">
        <v>0</v>
      </c>
      <c r="J25" s="353">
        <v>0</v>
      </c>
      <c r="K25" s="354">
        <v>2</v>
      </c>
      <c r="L25" s="352">
        <v>1</v>
      </c>
      <c r="M25" s="353">
        <v>1</v>
      </c>
      <c r="N25" s="354">
        <v>4</v>
      </c>
      <c r="O25" s="352">
        <v>1</v>
      </c>
      <c r="P25" s="353">
        <v>0</v>
      </c>
      <c r="Q25" s="354">
        <v>1</v>
      </c>
      <c r="R25" s="352"/>
      <c r="S25" s="353"/>
      <c r="T25" s="354"/>
      <c r="U25" s="352"/>
      <c r="V25" s="353"/>
      <c r="W25" s="354"/>
      <c r="X25" s="352"/>
      <c r="Y25" s="353"/>
      <c r="Z25" s="354"/>
      <c r="AA25" s="352"/>
      <c r="AB25" s="353"/>
      <c r="AC25" s="354"/>
      <c r="AD25" s="414"/>
      <c r="AE25" s="353"/>
      <c r="AF25" s="354"/>
      <c r="AG25" s="355"/>
      <c r="AH25" s="353"/>
      <c r="AI25" s="354"/>
      <c r="AJ25" s="355"/>
      <c r="AK25" s="353"/>
      <c r="AL25" s="354"/>
      <c r="AM25" s="355"/>
      <c r="AN25" s="353"/>
      <c r="AO25" s="354"/>
      <c r="AP25" s="355"/>
      <c r="AQ25" s="353"/>
      <c r="AR25" s="354"/>
      <c r="AS25" s="355"/>
      <c r="AT25" s="353"/>
      <c r="AU25" s="354"/>
      <c r="AV25" s="355"/>
      <c r="AW25" s="353"/>
      <c r="AX25" s="354"/>
      <c r="AY25" s="355"/>
      <c r="AZ25" s="353"/>
      <c r="BA25" s="354"/>
      <c r="BB25" s="355"/>
      <c r="BC25" s="353"/>
      <c r="BD25" s="354"/>
      <c r="BE25" s="89">
        <f>SUM(C25:BD25)</f>
        <v>20</v>
      </c>
      <c r="BF25" s="89">
        <f t="shared" si="1"/>
        <v>4</v>
      </c>
      <c r="BG25" s="795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ht="13.5" customHeight="1" thickBot="1">
      <c r="A26" s="196" t="s">
        <v>53</v>
      </c>
      <c r="B26" s="86" t="s">
        <v>51</v>
      </c>
      <c r="C26" s="90"/>
      <c r="D26" s="91"/>
      <c r="E26" s="92"/>
      <c r="F26" s="90"/>
      <c r="G26" s="91"/>
      <c r="H26" s="92"/>
      <c r="I26" s="90"/>
      <c r="J26" s="91"/>
      <c r="K26" s="92"/>
      <c r="L26" s="90"/>
      <c r="M26" s="91"/>
      <c r="N26" s="92"/>
      <c r="O26" s="90"/>
      <c r="P26" s="91"/>
      <c r="Q26" s="92"/>
      <c r="R26" s="90"/>
      <c r="S26" s="91"/>
      <c r="T26" s="92"/>
      <c r="U26" s="90"/>
      <c r="V26" s="91"/>
      <c r="W26" s="92"/>
      <c r="X26" s="90"/>
      <c r="Y26" s="91"/>
      <c r="Z26" s="92"/>
      <c r="AA26" s="90"/>
      <c r="AB26" s="91"/>
      <c r="AC26" s="92"/>
      <c r="AD26" s="415"/>
      <c r="AE26" s="91"/>
      <c r="AF26" s="92"/>
      <c r="AG26" s="145"/>
      <c r="AH26" s="91"/>
      <c r="AI26" s="92"/>
      <c r="AJ26" s="145"/>
      <c r="AK26" s="91"/>
      <c r="AL26" s="92"/>
      <c r="AM26" s="145"/>
      <c r="AN26" s="91"/>
      <c r="AO26" s="92"/>
      <c r="AP26" s="145"/>
      <c r="AQ26" s="91"/>
      <c r="AR26" s="92"/>
      <c r="AS26" s="145"/>
      <c r="AT26" s="91"/>
      <c r="AU26" s="92"/>
      <c r="AV26" s="145"/>
      <c r="AW26" s="91"/>
      <c r="AX26" s="92"/>
      <c r="AY26" s="145"/>
      <c r="AZ26" s="91"/>
      <c r="BA26" s="92"/>
      <c r="BB26" s="145"/>
      <c r="BC26" s="91"/>
      <c r="BD26" s="92"/>
      <c r="BE26" s="93">
        <f t="shared" si="0"/>
        <v>0</v>
      </c>
      <c r="BF26" s="93">
        <f t="shared" si="1"/>
        <v>0</v>
      </c>
      <c r="BG26" s="79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88" ht="13.5" customHeight="1">
      <c r="A27" s="155" t="str">
        <f>Rezultati!A37</f>
        <v>Pink Power (Foršais)</v>
      </c>
      <c r="B27" s="63" t="s">
        <v>64</v>
      </c>
      <c r="C27" s="94">
        <v>1</v>
      </c>
      <c r="D27" s="96">
        <v>0</v>
      </c>
      <c r="E27" s="97">
        <v>1</v>
      </c>
      <c r="F27" s="94">
        <v>6</v>
      </c>
      <c r="G27" s="96">
        <v>1</v>
      </c>
      <c r="H27" s="97">
        <v>1</v>
      </c>
      <c r="I27" s="94">
        <v>1</v>
      </c>
      <c r="J27" s="96">
        <v>2</v>
      </c>
      <c r="K27" s="97">
        <v>1</v>
      </c>
      <c r="L27" s="94">
        <v>1</v>
      </c>
      <c r="M27" s="96">
        <v>1</v>
      </c>
      <c r="N27" s="97">
        <v>1</v>
      </c>
      <c r="O27" s="94"/>
      <c r="P27" s="96"/>
      <c r="Q27" s="97"/>
      <c r="R27" s="94">
        <v>1</v>
      </c>
      <c r="S27" s="96">
        <v>1</v>
      </c>
      <c r="T27" s="97">
        <v>1</v>
      </c>
      <c r="U27" s="94">
        <v>2</v>
      </c>
      <c r="V27" s="96">
        <v>2</v>
      </c>
      <c r="W27" s="97">
        <v>2</v>
      </c>
      <c r="X27" s="94"/>
      <c r="Y27" s="96"/>
      <c r="Z27" s="97"/>
      <c r="AA27" s="94"/>
      <c r="AB27" s="96"/>
      <c r="AC27" s="97"/>
      <c r="AD27" s="416"/>
      <c r="AE27" s="96"/>
      <c r="AF27" s="97"/>
      <c r="AG27" s="146"/>
      <c r="AH27" s="96"/>
      <c r="AI27" s="97"/>
      <c r="AJ27" s="146"/>
      <c r="AK27" s="96"/>
      <c r="AL27" s="97"/>
      <c r="AM27" s="146"/>
      <c r="AN27" s="96"/>
      <c r="AO27" s="97"/>
      <c r="AP27" s="146"/>
      <c r="AQ27" s="96"/>
      <c r="AR27" s="97"/>
      <c r="AS27" s="146"/>
      <c r="AT27" s="96"/>
      <c r="AU27" s="97"/>
      <c r="AV27" s="146"/>
      <c r="AW27" s="96"/>
      <c r="AX27" s="97"/>
      <c r="AY27" s="146"/>
      <c r="AZ27" s="96"/>
      <c r="BA27" s="97"/>
      <c r="BB27" s="146"/>
      <c r="BC27" s="96"/>
      <c r="BD27" s="97"/>
      <c r="BE27" s="103">
        <f t="shared" si="0"/>
        <v>26</v>
      </c>
      <c r="BF27" s="103">
        <f t="shared" si="1"/>
        <v>5.2</v>
      </c>
      <c r="BG27" s="792">
        <f>SUM(BF27:BF31)</f>
        <v>16.4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1:59" ht="13.5" customHeight="1">
      <c r="A28" s="156" t="str">
        <f>Rezultati!A39</f>
        <v>Pink Power (Foršais)</v>
      </c>
      <c r="B28" s="69" t="s">
        <v>65</v>
      </c>
      <c r="C28" s="67">
        <v>0</v>
      </c>
      <c r="D28" s="70">
        <v>1</v>
      </c>
      <c r="E28" s="71">
        <v>1</v>
      </c>
      <c r="F28" s="67">
        <v>1</v>
      </c>
      <c r="G28" s="70">
        <v>0</v>
      </c>
      <c r="H28" s="71">
        <v>0</v>
      </c>
      <c r="I28" s="67">
        <v>0</v>
      </c>
      <c r="J28" s="70">
        <v>1</v>
      </c>
      <c r="K28" s="71">
        <v>1</v>
      </c>
      <c r="L28" s="67">
        <v>0</v>
      </c>
      <c r="M28" s="70">
        <v>2</v>
      </c>
      <c r="N28" s="71">
        <v>1</v>
      </c>
      <c r="O28" s="67"/>
      <c r="P28" s="70"/>
      <c r="Q28" s="71"/>
      <c r="R28" s="67">
        <v>2</v>
      </c>
      <c r="S28" s="70">
        <v>1</v>
      </c>
      <c r="T28" s="71">
        <v>1</v>
      </c>
      <c r="U28" s="67">
        <v>0</v>
      </c>
      <c r="V28" s="70">
        <v>1</v>
      </c>
      <c r="W28" s="71">
        <v>2</v>
      </c>
      <c r="X28" s="67"/>
      <c r="Y28" s="70"/>
      <c r="Z28" s="71"/>
      <c r="AA28" s="67"/>
      <c r="AB28" s="70"/>
      <c r="AC28" s="71"/>
      <c r="AD28" s="410"/>
      <c r="AE28" s="70"/>
      <c r="AF28" s="71"/>
      <c r="AG28" s="139"/>
      <c r="AH28" s="70"/>
      <c r="AI28" s="71"/>
      <c r="AJ28" s="139"/>
      <c r="AK28" s="70"/>
      <c r="AL28" s="71"/>
      <c r="AM28" s="139"/>
      <c r="AN28" s="70"/>
      <c r="AO28" s="71"/>
      <c r="AP28" s="139"/>
      <c r="AQ28" s="70"/>
      <c r="AR28" s="71"/>
      <c r="AS28" s="139"/>
      <c r="AT28" s="70"/>
      <c r="AU28" s="71"/>
      <c r="AV28" s="139"/>
      <c r="AW28" s="70"/>
      <c r="AX28" s="71"/>
      <c r="AY28" s="139"/>
      <c r="AZ28" s="70"/>
      <c r="BA28" s="71"/>
      <c r="BB28" s="139"/>
      <c r="BC28" s="70"/>
      <c r="BD28" s="71"/>
      <c r="BE28" s="103">
        <f t="shared" si="0"/>
        <v>15</v>
      </c>
      <c r="BF28" s="72">
        <f t="shared" si="1"/>
        <v>3</v>
      </c>
      <c r="BG28" s="793"/>
    </row>
    <row r="29" spans="1:59" ht="13.5" customHeight="1">
      <c r="A29" s="156" t="str">
        <f>Rezultati!A41</f>
        <v>Pink Power (Foršais)</v>
      </c>
      <c r="B29" s="69" t="s">
        <v>66</v>
      </c>
      <c r="C29" s="67"/>
      <c r="D29" s="70"/>
      <c r="E29" s="71"/>
      <c r="F29" s="67"/>
      <c r="G29" s="70"/>
      <c r="H29" s="71"/>
      <c r="I29" s="67"/>
      <c r="J29" s="70"/>
      <c r="K29" s="71"/>
      <c r="L29" s="67"/>
      <c r="M29" s="70"/>
      <c r="N29" s="71"/>
      <c r="O29" s="67"/>
      <c r="P29" s="70"/>
      <c r="Q29" s="71"/>
      <c r="R29" s="67"/>
      <c r="S29" s="70"/>
      <c r="T29" s="71"/>
      <c r="U29" s="67"/>
      <c r="V29" s="70"/>
      <c r="W29" s="71"/>
      <c r="X29" s="67"/>
      <c r="Y29" s="70"/>
      <c r="Z29" s="71"/>
      <c r="AA29" s="67"/>
      <c r="AB29" s="70"/>
      <c r="AC29" s="71"/>
      <c r="AD29" s="410"/>
      <c r="AE29" s="70"/>
      <c r="AF29" s="71"/>
      <c r="AG29" s="139"/>
      <c r="AH29" s="70"/>
      <c r="AI29" s="71"/>
      <c r="AJ29" s="139"/>
      <c r="AK29" s="70"/>
      <c r="AL29" s="71"/>
      <c r="AM29" s="139"/>
      <c r="AN29" s="70"/>
      <c r="AO29" s="71"/>
      <c r="AP29" s="139"/>
      <c r="AQ29" s="70"/>
      <c r="AR29" s="71"/>
      <c r="AS29" s="139"/>
      <c r="AT29" s="70"/>
      <c r="AU29" s="71"/>
      <c r="AV29" s="139"/>
      <c r="AW29" s="70"/>
      <c r="AX29" s="71"/>
      <c r="AY29" s="139"/>
      <c r="AZ29" s="70"/>
      <c r="BA29" s="71"/>
      <c r="BB29" s="139"/>
      <c r="BC29" s="70"/>
      <c r="BD29" s="71"/>
      <c r="BE29" s="103">
        <f t="shared" si="0"/>
        <v>0</v>
      </c>
      <c r="BF29" s="72">
        <f t="shared" si="1"/>
        <v>0</v>
      </c>
      <c r="BG29" s="793"/>
    </row>
    <row r="30" spans="1:59" ht="13.5" customHeight="1">
      <c r="A30" s="156" t="str">
        <f>Rezultati!A42</f>
        <v>Pink Power (Foršais)</v>
      </c>
      <c r="B30" s="69" t="s">
        <v>40</v>
      </c>
      <c r="C30" s="67">
        <v>1</v>
      </c>
      <c r="D30" s="70">
        <v>2</v>
      </c>
      <c r="E30" s="71">
        <v>0</v>
      </c>
      <c r="F30" s="67">
        <v>1</v>
      </c>
      <c r="G30" s="70">
        <v>2</v>
      </c>
      <c r="H30" s="71">
        <v>0</v>
      </c>
      <c r="I30" s="67">
        <v>1</v>
      </c>
      <c r="J30" s="70">
        <v>1</v>
      </c>
      <c r="K30" s="71">
        <v>0</v>
      </c>
      <c r="L30" s="67">
        <v>0</v>
      </c>
      <c r="M30" s="70">
        <v>0</v>
      </c>
      <c r="N30" s="71">
        <v>1</v>
      </c>
      <c r="O30" s="67"/>
      <c r="P30" s="70"/>
      <c r="Q30" s="71"/>
      <c r="R30" s="67">
        <v>1</v>
      </c>
      <c r="S30" s="70">
        <v>2</v>
      </c>
      <c r="T30" s="71">
        <v>2</v>
      </c>
      <c r="U30" s="67">
        <v>1</v>
      </c>
      <c r="V30" s="70">
        <v>0</v>
      </c>
      <c r="W30" s="71">
        <v>1</v>
      </c>
      <c r="X30" s="67"/>
      <c r="Y30" s="70"/>
      <c r="Z30" s="71"/>
      <c r="AA30" s="67"/>
      <c r="AB30" s="70"/>
      <c r="AC30" s="71"/>
      <c r="AD30" s="410"/>
      <c r="AE30" s="70"/>
      <c r="AF30" s="71"/>
      <c r="AG30" s="139"/>
      <c r="AH30" s="70"/>
      <c r="AI30" s="71"/>
      <c r="AJ30" s="139"/>
      <c r="AK30" s="70"/>
      <c r="AL30" s="71"/>
      <c r="AM30" s="139"/>
      <c r="AN30" s="70"/>
      <c r="AO30" s="71"/>
      <c r="AP30" s="139"/>
      <c r="AQ30" s="70"/>
      <c r="AR30" s="71"/>
      <c r="AS30" s="139"/>
      <c r="AT30" s="70"/>
      <c r="AU30" s="71"/>
      <c r="AV30" s="139"/>
      <c r="AW30" s="70"/>
      <c r="AX30" s="71"/>
      <c r="AY30" s="139"/>
      <c r="AZ30" s="70"/>
      <c r="BA30" s="71"/>
      <c r="BB30" s="139"/>
      <c r="BC30" s="70"/>
      <c r="BD30" s="71"/>
      <c r="BE30" s="103">
        <f t="shared" si="0"/>
        <v>16</v>
      </c>
      <c r="BF30" s="72">
        <f>0.2*BE30</f>
        <v>3.2</v>
      </c>
      <c r="BG30" s="793"/>
    </row>
    <row r="31" spans="1:59" ht="13.5" customHeight="1" thickBot="1">
      <c r="A31" s="157" t="str">
        <f>Rezultati!A44</f>
        <v>Pink Power (Foršais)</v>
      </c>
      <c r="B31" s="137" t="s">
        <v>67</v>
      </c>
      <c r="C31" s="76">
        <v>3</v>
      </c>
      <c r="D31" s="77">
        <v>2</v>
      </c>
      <c r="E31" s="78">
        <v>1</v>
      </c>
      <c r="F31" s="76">
        <v>0</v>
      </c>
      <c r="G31" s="77">
        <v>2</v>
      </c>
      <c r="H31" s="78">
        <v>3</v>
      </c>
      <c r="I31" s="76">
        <v>0</v>
      </c>
      <c r="J31" s="77">
        <v>2</v>
      </c>
      <c r="K31" s="78">
        <v>4</v>
      </c>
      <c r="L31" s="76">
        <v>0</v>
      </c>
      <c r="M31" s="77">
        <v>1</v>
      </c>
      <c r="N31" s="78">
        <v>0</v>
      </c>
      <c r="O31" s="76"/>
      <c r="P31" s="77"/>
      <c r="Q31" s="78"/>
      <c r="R31" s="76">
        <v>2</v>
      </c>
      <c r="S31" s="77">
        <v>0</v>
      </c>
      <c r="T31" s="78">
        <v>3</v>
      </c>
      <c r="U31" s="76">
        <v>1</v>
      </c>
      <c r="V31" s="77">
        <v>0</v>
      </c>
      <c r="W31" s="78">
        <v>1</v>
      </c>
      <c r="X31" s="76"/>
      <c r="Y31" s="77"/>
      <c r="Z31" s="78"/>
      <c r="AA31" s="76"/>
      <c r="AB31" s="77"/>
      <c r="AC31" s="78"/>
      <c r="AD31" s="411"/>
      <c r="AE31" s="77"/>
      <c r="AF31" s="78"/>
      <c r="AG31" s="140"/>
      <c r="AH31" s="77"/>
      <c r="AI31" s="78"/>
      <c r="AJ31" s="140"/>
      <c r="AK31" s="77"/>
      <c r="AL31" s="78"/>
      <c r="AM31" s="140"/>
      <c r="AN31" s="77"/>
      <c r="AO31" s="78"/>
      <c r="AP31" s="140"/>
      <c r="AQ31" s="77"/>
      <c r="AR31" s="78"/>
      <c r="AS31" s="140"/>
      <c r="AT31" s="77"/>
      <c r="AU31" s="78"/>
      <c r="AV31" s="140"/>
      <c r="AW31" s="77"/>
      <c r="AX31" s="78"/>
      <c r="AY31" s="140"/>
      <c r="AZ31" s="77"/>
      <c r="BA31" s="78"/>
      <c r="BB31" s="140"/>
      <c r="BC31" s="77"/>
      <c r="BD31" s="78"/>
      <c r="BE31" s="159">
        <f t="shared" si="0"/>
        <v>25</v>
      </c>
      <c r="BF31" s="101">
        <f>0.2*BE31</f>
        <v>5</v>
      </c>
      <c r="BG31" s="793"/>
    </row>
    <row r="32" spans="1:91" s="84" customFormat="1" ht="13.5" customHeight="1">
      <c r="A32" s="160" t="s">
        <v>68</v>
      </c>
      <c r="B32" s="161" t="s">
        <v>55</v>
      </c>
      <c r="C32" s="80"/>
      <c r="D32" s="81"/>
      <c r="E32" s="82"/>
      <c r="F32" s="80">
        <v>0</v>
      </c>
      <c r="G32" s="81">
        <v>0</v>
      </c>
      <c r="H32" s="82">
        <v>1</v>
      </c>
      <c r="I32" s="80">
        <v>1</v>
      </c>
      <c r="J32" s="81">
        <v>1</v>
      </c>
      <c r="K32" s="82">
        <v>1</v>
      </c>
      <c r="L32" s="80">
        <v>0</v>
      </c>
      <c r="M32" s="81">
        <v>2</v>
      </c>
      <c r="N32" s="82">
        <v>1</v>
      </c>
      <c r="O32" s="80">
        <v>1</v>
      </c>
      <c r="P32" s="81">
        <v>1</v>
      </c>
      <c r="Q32" s="82">
        <v>3</v>
      </c>
      <c r="R32" s="80">
        <v>1</v>
      </c>
      <c r="S32" s="81">
        <v>0</v>
      </c>
      <c r="T32" s="82">
        <v>0</v>
      </c>
      <c r="U32" s="80">
        <v>2</v>
      </c>
      <c r="V32" s="81">
        <v>1</v>
      </c>
      <c r="W32" s="82">
        <v>2</v>
      </c>
      <c r="X32" s="80"/>
      <c r="Y32" s="81"/>
      <c r="Z32" s="82"/>
      <c r="AA32" s="80"/>
      <c r="AB32" s="81"/>
      <c r="AC32" s="82"/>
      <c r="AD32" s="412"/>
      <c r="AE32" s="81"/>
      <c r="AF32" s="82"/>
      <c r="AG32" s="142"/>
      <c r="AH32" s="81"/>
      <c r="AI32" s="82"/>
      <c r="AJ32" s="142"/>
      <c r="AK32" s="81"/>
      <c r="AL32" s="82"/>
      <c r="AM32" s="142"/>
      <c r="AN32" s="81"/>
      <c r="AO32" s="82"/>
      <c r="AP32" s="142"/>
      <c r="AQ32" s="81"/>
      <c r="AR32" s="82"/>
      <c r="AS32" s="142"/>
      <c r="AT32" s="81"/>
      <c r="AU32" s="82"/>
      <c r="AV32" s="142"/>
      <c r="AW32" s="81"/>
      <c r="AX32" s="82"/>
      <c r="AY32" s="142"/>
      <c r="AZ32" s="81"/>
      <c r="BA32" s="82"/>
      <c r="BB32" s="142"/>
      <c r="BC32" s="81"/>
      <c r="BD32" s="82"/>
      <c r="BE32" s="83">
        <f t="shared" si="0"/>
        <v>18</v>
      </c>
      <c r="BF32" s="83">
        <f t="shared" si="1"/>
        <v>3.6</v>
      </c>
      <c r="BG32" s="800">
        <f>SUM(BF32:BF36)</f>
        <v>11.6</v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pans="1:91" s="84" customFormat="1" ht="13.5" customHeight="1">
      <c r="A33" s="162" t="s">
        <v>68</v>
      </c>
      <c r="B33" s="185" t="s">
        <v>46</v>
      </c>
      <c r="C33" s="125"/>
      <c r="D33" s="126"/>
      <c r="E33" s="127"/>
      <c r="F33" s="125">
        <v>1</v>
      </c>
      <c r="G33" s="126">
        <v>1</v>
      </c>
      <c r="H33" s="127">
        <v>1</v>
      </c>
      <c r="I33" s="125">
        <v>0</v>
      </c>
      <c r="J33" s="126">
        <v>0</v>
      </c>
      <c r="K33" s="127">
        <v>1</v>
      </c>
      <c r="L33" s="125">
        <v>1</v>
      </c>
      <c r="M33" s="126">
        <v>0</v>
      </c>
      <c r="N33" s="127"/>
      <c r="O33" s="125">
        <v>1</v>
      </c>
      <c r="P33" s="126">
        <v>1</v>
      </c>
      <c r="Q33" s="127">
        <v>1</v>
      </c>
      <c r="R33" s="125">
        <v>0</v>
      </c>
      <c r="S33" s="126">
        <v>2</v>
      </c>
      <c r="T33" s="127">
        <v>1</v>
      </c>
      <c r="U33" s="125">
        <v>0</v>
      </c>
      <c r="V33" s="126">
        <v>0</v>
      </c>
      <c r="W33" s="127">
        <v>1</v>
      </c>
      <c r="X33" s="125"/>
      <c r="Y33" s="126"/>
      <c r="Z33" s="127"/>
      <c r="AA33" s="125"/>
      <c r="AB33" s="126"/>
      <c r="AC33" s="127"/>
      <c r="AD33" s="174"/>
      <c r="AE33" s="126"/>
      <c r="AF33" s="127"/>
      <c r="AG33" s="143"/>
      <c r="AH33" s="126"/>
      <c r="AI33" s="127"/>
      <c r="AJ33" s="143"/>
      <c r="AK33" s="126"/>
      <c r="AL33" s="127"/>
      <c r="AM33" s="143"/>
      <c r="AN33" s="126"/>
      <c r="AO33" s="127"/>
      <c r="AP33" s="143"/>
      <c r="AQ33" s="126"/>
      <c r="AR33" s="127"/>
      <c r="AS33" s="143"/>
      <c r="AT33" s="126"/>
      <c r="AU33" s="127"/>
      <c r="AV33" s="143"/>
      <c r="AW33" s="126"/>
      <c r="AX33" s="127"/>
      <c r="AY33" s="143"/>
      <c r="AZ33" s="126"/>
      <c r="BA33" s="127"/>
      <c r="BB33" s="143"/>
      <c r="BC33" s="126"/>
      <c r="BD33" s="127"/>
      <c r="BE33" s="128">
        <f t="shared" si="0"/>
        <v>12</v>
      </c>
      <c r="BF33" s="89">
        <f t="shared" si="1"/>
        <v>2.4000000000000004</v>
      </c>
      <c r="BG33" s="801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</row>
    <row r="34" spans="1:91" s="84" customFormat="1" ht="13.5" customHeight="1">
      <c r="A34" s="162" t="s">
        <v>68</v>
      </c>
      <c r="B34" s="185" t="s">
        <v>47</v>
      </c>
      <c r="C34" s="125"/>
      <c r="D34" s="126"/>
      <c r="E34" s="127"/>
      <c r="F34" s="125">
        <v>2</v>
      </c>
      <c r="G34" s="126">
        <v>0</v>
      </c>
      <c r="H34" s="127">
        <v>2</v>
      </c>
      <c r="I34" s="125">
        <v>0</v>
      </c>
      <c r="J34" s="126">
        <v>0</v>
      </c>
      <c r="K34" s="127">
        <v>0</v>
      </c>
      <c r="L34" s="125">
        <v>1</v>
      </c>
      <c r="M34" s="126"/>
      <c r="N34" s="127">
        <v>2</v>
      </c>
      <c r="O34" s="125">
        <v>0</v>
      </c>
      <c r="P34" s="126">
        <v>3</v>
      </c>
      <c r="Q34" s="127">
        <v>0</v>
      </c>
      <c r="R34" s="125">
        <v>1</v>
      </c>
      <c r="S34" s="126">
        <v>1</v>
      </c>
      <c r="T34" s="127">
        <v>0</v>
      </c>
      <c r="U34" s="125">
        <v>0</v>
      </c>
      <c r="V34" s="126">
        <v>3</v>
      </c>
      <c r="W34" s="127">
        <v>2</v>
      </c>
      <c r="X34" s="125"/>
      <c r="Y34" s="126"/>
      <c r="Z34" s="127"/>
      <c r="AA34" s="125"/>
      <c r="AB34" s="126"/>
      <c r="AC34" s="127"/>
      <c r="AD34" s="174"/>
      <c r="AE34" s="126"/>
      <c r="AF34" s="127"/>
      <c r="AG34" s="143"/>
      <c r="AH34" s="126"/>
      <c r="AI34" s="127"/>
      <c r="AJ34" s="143"/>
      <c r="AK34" s="126"/>
      <c r="AL34" s="127"/>
      <c r="AM34" s="143"/>
      <c r="AN34" s="126"/>
      <c r="AO34" s="127"/>
      <c r="AP34" s="143"/>
      <c r="AQ34" s="126"/>
      <c r="AR34" s="127"/>
      <c r="AS34" s="143"/>
      <c r="AT34" s="126"/>
      <c r="AU34" s="127"/>
      <c r="AV34" s="143"/>
      <c r="AW34" s="126"/>
      <c r="AX34" s="127"/>
      <c r="AY34" s="143"/>
      <c r="AZ34" s="126"/>
      <c r="BA34" s="127"/>
      <c r="BB34" s="143"/>
      <c r="BC34" s="126"/>
      <c r="BD34" s="127"/>
      <c r="BE34" s="128">
        <f t="shared" si="0"/>
        <v>17</v>
      </c>
      <c r="BF34" s="89">
        <f t="shared" si="1"/>
        <v>3.4000000000000004</v>
      </c>
      <c r="BG34" s="801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</row>
    <row r="35" spans="1:91" s="84" customFormat="1" ht="13.5" customHeight="1">
      <c r="A35" s="162" t="s">
        <v>68</v>
      </c>
      <c r="B35" s="185" t="s">
        <v>48</v>
      </c>
      <c r="C35" s="125"/>
      <c r="D35" s="126"/>
      <c r="E35" s="127"/>
      <c r="F35" s="125">
        <v>0</v>
      </c>
      <c r="G35" s="126">
        <v>0</v>
      </c>
      <c r="H35" s="127">
        <v>0</v>
      </c>
      <c r="I35" s="125">
        <v>2</v>
      </c>
      <c r="J35" s="126">
        <v>0</v>
      </c>
      <c r="K35" s="127">
        <v>0</v>
      </c>
      <c r="L35" s="125">
        <v>2</v>
      </c>
      <c r="M35" s="126">
        <v>0</v>
      </c>
      <c r="N35" s="127">
        <v>0</v>
      </c>
      <c r="O35" s="125">
        <v>0</v>
      </c>
      <c r="P35" s="126">
        <v>1</v>
      </c>
      <c r="Q35" s="127">
        <v>1</v>
      </c>
      <c r="R35" s="125">
        <v>1</v>
      </c>
      <c r="S35" s="126">
        <v>0</v>
      </c>
      <c r="T35" s="127">
        <v>3</v>
      </c>
      <c r="U35" s="125"/>
      <c r="V35" s="126"/>
      <c r="W35" s="127"/>
      <c r="X35" s="125"/>
      <c r="Y35" s="126"/>
      <c r="Z35" s="127"/>
      <c r="AA35" s="125"/>
      <c r="AB35" s="126"/>
      <c r="AC35" s="127"/>
      <c r="AD35" s="174"/>
      <c r="AE35" s="126"/>
      <c r="AF35" s="127"/>
      <c r="AG35" s="143"/>
      <c r="AH35" s="126"/>
      <c r="AI35" s="127"/>
      <c r="AJ35" s="143"/>
      <c r="AK35" s="126"/>
      <c r="AL35" s="127"/>
      <c r="AM35" s="143"/>
      <c r="AN35" s="126"/>
      <c r="AO35" s="127"/>
      <c r="AP35" s="143"/>
      <c r="AQ35" s="126"/>
      <c r="AR35" s="127"/>
      <c r="AS35" s="143"/>
      <c r="AT35" s="126"/>
      <c r="AU35" s="127"/>
      <c r="AV35" s="143"/>
      <c r="AW35" s="126"/>
      <c r="AX35" s="127"/>
      <c r="AY35" s="143"/>
      <c r="AZ35" s="126"/>
      <c r="BA35" s="127"/>
      <c r="BB35" s="143"/>
      <c r="BC35" s="126"/>
      <c r="BD35" s="127"/>
      <c r="BE35" s="128">
        <f t="shared" si="0"/>
        <v>10</v>
      </c>
      <c r="BF35" s="89">
        <f t="shared" si="1"/>
        <v>2</v>
      </c>
      <c r="BG35" s="801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s="84" customFormat="1" ht="13.5" customHeight="1" thickBot="1">
      <c r="A36" s="163" t="s">
        <v>68</v>
      </c>
      <c r="B36" s="149" t="str">
        <f>Rezultati!B54</f>
        <v>Jānis Štals</v>
      </c>
      <c r="C36" s="164"/>
      <c r="D36" s="165"/>
      <c r="E36" s="166"/>
      <c r="F36" s="164"/>
      <c r="G36" s="165"/>
      <c r="H36" s="166"/>
      <c r="I36" s="164"/>
      <c r="J36" s="165"/>
      <c r="K36" s="166"/>
      <c r="L36" s="164"/>
      <c r="M36" s="165">
        <v>0</v>
      </c>
      <c r="N36" s="166">
        <v>1</v>
      </c>
      <c r="O36" s="164"/>
      <c r="P36" s="165"/>
      <c r="Q36" s="166"/>
      <c r="R36" s="164"/>
      <c r="S36" s="165"/>
      <c r="T36" s="166"/>
      <c r="U36" s="164">
        <v>0</v>
      </c>
      <c r="V36" s="165">
        <v>0</v>
      </c>
      <c r="W36" s="166">
        <v>0</v>
      </c>
      <c r="X36" s="164"/>
      <c r="Y36" s="165"/>
      <c r="Z36" s="166"/>
      <c r="AA36" s="164"/>
      <c r="AB36" s="165"/>
      <c r="AC36" s="166"/>
      <c r="AD36" s="417"/>
      <c r="AE36" s="165"/>
      <c r="AF36" s="166"/>
      <c r="AG36" s="167"/>
      <c r="AH36" s="165"/>
      <c r="AI36" s="166"/>
      <c r="AJ36" s="167"/>
      <c r="AK36" s="165"/>
      <c r="AL36" s="166"/>
      <c r="AM36" s="167"/>
      <c r="AN36" s="165"/>
      <c r="AO36" s="166"/>
      <c r="AP36" s="167"/>
      <c r="AQ36" s="165"/>
      <c r="AR36" s="166"/>
      <c r="AS36" s="167"/>
      <c r="AT36" s="165"/>
      <c r="AU36" s="166"/>
      <c r="AV36" s="167"/>
      <c r="AW36" s="165"/>
      <c r="AX36" s="166"/>
      <c r="AY36" s="167"/>
      <c r="AZ36" s="165"/>
      <c r="BA36" s="166"/>
      <c r="BB36" s="167"/>
      <c r="BC36" s="165"/>
      <c r="BD36" s="166"/>
      <c r="BE36" s="168">
        <f t="shared" si="0"/>
        <v>1</v>
      </c>
      <c r="BF36" s="93">
        <f t="shared" si="1"/>
        <v>0.2</v>
      </c>
      <c r="BG36" s="802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</row>
    <row r="37" spans="1:91" s="84" customFormat="1" ht="13.5" customHeight="1">
      <c r="A37" s="62" t="s">
        <v>69</v>
      </c>
      <c r="B37" s="186" t="s">
        <v>43</v>
      </c>
      <c r="C37" s="61">
        <v>2</v>
      </c>
      <c r="D37" s="64">
        <v>1</v>
      </c>
      <c r="E37" s="65">
        <v>3</v>
      </c>
      <c r="F37" s="61">
        <v>1</v>
      </c>
      <c r="G37" s="64">
        <v>4</v>
      </c>
      <c r="H37" s="65">
        <v>1</v>
      </c>
      <c r="I37" s="61">
        <v>1</v>
      </c>
      <c r="J37" s="64">
        <v>1</v>
      </c>
      <c r="K37" s="65">
        <v>1</v>
      </c>
      <c r="L37" s="61">
        <v>3</v>
      </c>
      <c r="M37" s="64">
        <v>1</v>
      </c>
      <c r="N37" s="65">
        <v>0</v>
      </c>
      <c r="O37" s="61">
        <v>0</v>
      </c>
      <c r="P37" s="64">
        <v>1</v>
      </c>
      <c r="Q37" s="65">
        <v>1</v>
      </c>
      <c r="R37" s="61"/>
      <c r="S37" s="64"/>
      <c r="T37" s="65"/>
      <c r="U37" s="61">
        <v>0</v>
      </c>
      <c r="V37" s="64">
        <v>1</v>
      </c>
      <c r="W37" s="65">
        <v>0</v>
      </c>
      <c r="X37" s="61"/>
      <c r="Y37" s="64"/>
      <c r="Z37" s="65"/>
      <c r="AA37" s="61"/>
      <c r="AB37" s="64"/>
      <c r="AC37" s="65"/>
      <c r="AD37" s="409"/>
      <c r="AE37" s="64"/>
      <c r="AF37" s="65"/>
      <c r="AG37" s="138"/>
      <c r="AH37" s="64"/>
      <c r="AI37" s="65"/>
      <c r="AJ37" s="138"/>
      <c r="AK37" s="64"/>
      <c r="AL37" s="65"/>
      <c r="AM37" s="138"/>
      <c r="AN37" s="64"/>
      <c r="AO37" s="65"/>
      <c r="AP37" s="138"/>
      <c r="AQ37" s="64"/>
      <c r="AR37" s="65"/>
      <c r="AS37" s="138"/>
      <c r="AT37" s="64"/>
      <c r="AU37" s="65"/>
      <c r="AV37" s="138"/>
      <c r="AW37" s="64"/>
      <c r="AX37" s="65"/>
      <c r="AY37" s="138"/>
      <c r="AZ37" s="64"/>
      <c r="BA37" s="65"/>
      <c r="BB37" s="138"/>
      <c r="BC37" s="64"/>
      <c r="BD37" s="65"/>
      <c r="BE37" s="66">
        <f t="shared" si="0"/>
        <v>22</v>
      </c>
      <c r="BF37" s="66">
        <f t="shared" si="1"/>
        <v>4.4</v>
      </c>
      <c r="BG37" s="792">
        <f>SUM(BF37:BF45)</f>
        <v>14.4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s="84" customFormat="1" ht="13.5" customHeight="1">
      <c r="A38" s="68" t="s">
        <v>69</v>
      </c>
      <c r="B38" s="187" t="s">
        <v>44</v>
      </c>
      <c r="C38" s="67">
        <v>1</v>
      </c>
      <c r="D38" s="70">
        <v>1</v>
      </c>
      <c r="E38" s="71">
        <v>0</v>
      </c>
      <c r="F38" s="67">
        <v>1</v>
      </c>
      <c r="G38" s="70">
        <v>1</v>
      </c>
      <c r="H38" s="71">
        <v>0</v>
      </c>
      <c r="I38" s="67">
        <v>1</v>
      </c>
      <c r="J38" s="70">
        <v>1</v>
      </c>
      <c r="K38" s="71">
        <v>1</v>
      </c>
      <c r="L38" s="67">
        <v>1</v>
      </c>
      <c r="M38" s="70">
        <v>1</v>
      </c>
      <c r="N38" s="71">
        <v>0</v>
      </c>
      <c r="O38" s="67">
        <v>0</v>
      </c>
      <c r="P38" s="70">
        <v>0</v>
      </c>
      <c r="Q38" s="71">
        <v>1</v>
      </c>
      <c r="R38" s="67"/>
      <c r="S38" s="70"/>
      <c r="T38" s="71"/>
      <c r="U38" s="67">
        <v>2</v>
      </c>
      <c r="V38" s="70">
        <v>0</v>
      </c>
      <c r="W38" s="71">
        <v>1</v>
      </c>
      <c r="X38" s="67"/>
      <c r="Y38" s="70"/>
      <c r="Z38" s="71"/>
      <c r="AA38" s="67"/>
      <c r="AB38" s="70"/>
      <c r="AC38" s="71"/>
      <c r="AD38" s="410"/>
      <c r="AE38" s="70"/>
      <c r="AF38" s="71"/>
      <c r="AG38" s="139"/>
      <c r="AH38" s="70"/>
      <c r="AI38" s="71"/>
      <c r="AJ38" s="139"/>
      <c r="AK38" s="70"/>
      <c r="AL38" s="71"/>
      <c r="AM38" s="139"/>
      <c r="AN38" s="70"/>
      <c r="AO38" s="71"/>
      <c r="AP38" s="139"/>
      <c r="AQ38" s="70"/>
      <c r="AR38" s="71"/>
      <c r="AS38" s="139"/>
      <c r="AT38" s="70"/>
      <c r="AU38" s="71"/>
      <c r="AV38" s="139"/>
      <c r="AW38" s="70"/>
      <c r="AX38" s="71"/>
      <c r="AY38" s="139"/>
      <c r="AZ38" s="70"/>
      <c r="BA38" s="71"/>
      <c r="BB38" s="139"/>
      <c r="BC38" s="70"/>
      <c r="BD38" s="71"/>
      <c r="BE38" s="103">
        <f t="shared" si="0"/>
        <v>13</v>
      </c>
      <c r="BF38" s="72">
        <f t="shared" si="1"/>
        <v>2.6</v>
      </c>
      <c r="BG38" s="793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</row>
    <row r="39" spans="1:91" s="84" customFormat="1" ht="13.5" customHeight="1">
      <c r="A39" s="68" t="s">
        <v>69</v>
      </c>
      <c r="B39" s="187" t="str">
        <f>Rezultati!B60</f>
        <v>Raimonds Sarkans</v>
      </c>
      <c r="C39" s="67">
        <v>1</v>
      </c>
      <c r="D39" s="70">
        <v>1</v>
      </c>
      <c r="E39" s="71">
        <v>3</v>
      </c>
      <c r="F39" s="67">
        <v>1</v>
      </c>
      <c r="G39" s="70">
        <v>1</v>
      </c>
      <c r="H39" s="71">
        <v>0</v>
      </c>
      <c r="I39" s="67">
        <v>0</v>
      </c>
      <c r="J39" s="70">
        <v>0</v>
      </c>
      <c r="K39" s="71">
        <v>1</v>
      </c>
      <c r="L39" s="67">
        <v>0</v>
      </c>
      <c r="M39" s="70">
        <v>3</v>
      </c>
      <c r="N39" s="71">
        <v>1</v>
      </c>
      <c r="O39" s="67">
        <v>1</v>
      </c>
      <c r="P39" s="70">
        <v>0</v>
      </c>
      <c r="Q39" s="71">
        <v>1</v>
      </c>
      <c r="R39" s="67"/>
      <c r="S39" s="70"/>
      <c r="T39" s="71"/>
      <c r="U39" s="67">
        <v>1</v>
      </c>
      <c r="V39" s="70">
        <v>0</v>
      </c>
      <c r="W39" s="71">
        <v>2</v>
      </c>
      <c r="X39" s="67"/>
      <c r="Y39" s="70"/>
      <c r="Z39" s="71"/>
      <c r="AA39" s="67"/>
      <c r="AB39" s="70"/>
      <c r="AC39" s="71"/>
      <c r="AD39" s="410"/>
      <c r="AE39" s="70"/>
      <c r="AF39" s="71"/>
      <c r="AG39" s="139"/>
      <c r="AH39" s="70"/>
      <c r="AI39" s="71"/>
      <c r="AJ39" s="139"/>
      <c r="AK39" s="70"/>
      <c r="AL39" s="71"/>
      <c r="AM39" s="139"/>
      <c r="AN39" s="70"/>
      <c r="AO39" s="71"/>
      <c r="AP39" s="139"/>
      <c r="AQ39" s="70"/>
      <c r="AR39" s="71"/>
      <c r="AS39" s="139"/>
      <c r="AT39" s="70"/>
      <c r="AU39" s="71"/>
      <c r="AV39" s="139"/>
      <c r="AW39" s="70"/>
      <c r="AX39" s="71"/>
      <c r="AY39" s="139"/>
      <c r="AZ39" s="70"/>
      <c r="BA39" s="71"/>
      <c r="BB39" s="139"/>
      <c r="BC39" s="70"/>
      <c r="BD39" s="71"/>
      <c r="BE39" s="103">
        <f t="shared" si="0"/>
        <v>17</v>
      </c>
      <c r="BF39" s="72">
        <f t="shared" si="1"/>
        <v>3.4000000000000004</v>
      </c>
      <c r="BG39" s="793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 s="84" customFormat="1" ht="13.5" customHeight="1">
      <c r="A40" s="68" t="s">
        <v>69</v>
      </c>
      <c r="B40" s="187" t="str">
        <f>Rezultati!B62</f>
        <v>Gatis Varnavs</v>
      </c>
      <c r="C40" s="67"/>
      <c r="D40" s="70"/>
      <c r="E40" s="71"/>
      <c r="F40" s="67"/>
      <c r="G40" s="70"/>
      <c r="H40" s="71"/>
      <c r="I40" s="67"/>
      <c r="J40" s="70"/>
      <c r="K40" s="71"/>
      <c r="L40" s="67"/>
      <c r="M40" s="70"/>
      <c r="N40" s="71"/>
      <c r="O40" s="67"/>
      <c r="P40" s="70"/>
      <c r="Q40" s="71"/>
      <c r="R40" s="67"/>
      <c r="S40" s="70"/>
      <c r="T40" s="71"/>
      <c r="U40" s="67"/>
      <c r="V40" s="70"/>
      <c r="W40" s="71"/>
      <c r="X40" s="67"/>
      <c r="Y40" s="70"/>
      <c r="Z40" s="71"/>
      <c r="AA40" s="67"/>
      <c r="AB40" s="70"/>
      <c r="AC40" s="71"/>
      <c r="AD40" s="410"/>
      <c r="AE40" s="70"/>
      <c r="AF40" s="71"/>
      <c r="AG40" s="139"/>
      <c r="AH40" s="70"/>
      <c r="AI40" s="71"/>
      <c r="AJ40" s="139"/>
      <c r="AK40" s="70"/>
      <c r="AL40" s="71"/>
      <c r="AM40" s="139"/>
      <c r="AN40" s="70"/>
      <c r="AO40" s="71"/>
      <c r="AP40" s="139"/>
      <c r="AQ40" s="70"/>
      <c r="AR40" s="71"/>
      <c r="AS40" s="139"/>
      <c r="AT40" s="70"/>
      <c r="AU40" s="71"/>
      <c r="AV40" s="139"/>
      <c r="AW40" s="70"/>
      <c r="AX40" s="71"/>
      <c r="AY40" s="139"/>
      <c r="AZ40" s="70"/>
      <c r="BA40" s="71"/>
      <c r="BB40" s="139"/>
      <c r="BC40" s="70"/>
      <c r="BD40" s="71"/>
      <c r="BE40" s="103">
        <f>SUM(C40:BD40)</f>
        <v>0</v>
      </c>
      <c r="BF40" s="72">
        <f t="shared" si="1"/>
        <v>0</v>
      </c>
      <c r="BG40" s="793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</row>
    <row r="41" spans="1:91" s="84" customFormat="1" ht="13.5" customHeight="1">
      <c r="A41" s="68" t="s">
        <v>69</v>
      </c>
      <c r="B41" s="187" t="str">
        <f>Rezultati!B64</f>
        <v>Ruslans Kalvāns</v>
      </c>
      <c r="C41" s="67"/>
      <c r="D41" s="70"/>
      <c r="E41" s="71"/>
      <c r="F41" s="67"/>
      <c r="G41" s="70"/>
      <c r="H41" s="71"/>
      <c r="I41" s="67"/>
      <c r="J41" s="70"/>
      <c r="K41" s="71"/>
      <c r="L41" s="67"/>
      <c r="M41" s="70"/>
      <c r="N41" s="71"/>
      <c r="O41" s="67"/>
      <c r="P41" s="70"/>
      <c r="Q41" s="71"/>
      <c r="R41" s="67"/>
      <c r="S41" s="70"/>
      <c r="T41" s="71"/>
      <c r="U41" s="67"/>
      <c r="V41" s="70"/>
      <c r="W41" s="71"/>
      <c r="X41" s="67"/>
      <c r="Y41" s="70"/>
      <c r="Z41" s="71"/>
      <c r="AA41" s="67"/>
      <c r="AB41" s="70"/>
      <c r="AC41" s="71"/>
      <c r="AD41" s="410"/>
      <c r="AE41" s="70"/>
      <c r="AF41" s="71"/>
      <c r="AG41" s="139"/>
      <c r="AH41" s="70"/>
      <c r="AI41" s="71"/>
      <c r="AJ41" s="139"/>
      <c r="AK41" s="70"/>
      <c r="AL41" s="71"/>
      <c r="AM41" s="139"/>
      <c r="AN41" s="70"/>
      <c r="AO41" s="71"/>
      <c r="AP41" s="139"/>
      <c r="AQ41" s="70"/>
      <c r="AR41" s="71"/>
      <c r="AS41" s="139"/>
      <c r="AT41" s="70"/>
      <c r="AU41" s="71"/>
      <c r="AV41" s="139"/>
      <c r="AW41" s="70"/>
      <c r="AX41" s="71"/>
      <c r="AY41" s="139"/>
      <c r="AZ41" s="70"/>
      <c r="BA41" s="71"/>
      <c r="BB41" s="139"/>
      <c r="BC41" s="70"/>
      <c r="BD41" s="71"/>
      <c r="BE41" s="103">
        <f>SUM(C41:BD41)</f>
        <v>0</v>
      </c>
      <c r="BF41" s="72">
        <f t="shared" si="1"/>
        <v>0</v>
      </c>
      <c r="BG41" s="793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</row>
    <row r="42" spans="1:91" s="84" customFormat="1" ht="13.5" customHeight="1">
      <c r="A42" s="68" t="s">
        <v>69</v>
      </c>
      <c r="B42" s="187" t="str">
        <f>Rezultati!B65</f>
        <v>Artūrs Zaicevs</v>
      </c>
      <c r="C42" s="67"/>
      <c r="D42" s="70"/>
      <c r="E42" s="71"/>
      <c r="F42" s="67"/>
      <c r="G42" s="70"/>
      <c r="H42" s="71"/>
      <c r="I42" s="67"/>
      <c r="J42" s="70"/>
      <c r="K42" s="71"/>
      <c r="L42" s="67"/>
      <c r="M42" s="70"/>
      <c r="N42" s="71"/>
      <c r="O42" s="67"/>
      <c r="P42" s="70"/>
      <c r="Q42" s="71"/>
      <c r="R42" s="67"/>
      <c r="S42" s="70"/>
      <c r="T42" s="71"/>
      <c r="U42" s="67"/>
      <c r="V42" s="70"/>
      <c r="W42" s="71"/>
      <c r="X42" s="67"/>
      <c r="Y42" s="70"/>
      <c r="Z42" s="71"/>
      <c r="AA42" s="67"/>
      <c r="AB42" s="70"/>
      <c r="AC42" s="71"/>
      <c r="AD42" s="410"/>
      <c r="AE42" s="70"/>
      <c r="AF42" s="71"/>
      <c r="AG42" s="139"/>
      <c r="AH42" s="70"/>
      <c r="AI42" s="71"/>
      <c r="AJ42" s="139"/>
      <c r="AK42" s="70"/>
      <c r="AL42" s="71"/>
      <c r="AM42" s="139"/>
      <c r="AN42" s="70"/>
      <c r="AO42" s="71"/>
      <c r="AP42" s="139"/>
      <c r="AQ42" s="70"/>
      <c r="AR42" s="71"/>
      <c r="AS42" s="139"/>
      <c r="AT42" s="70"/>
      <c r="AU42" s="71"/>
      <c r="AV42" s="139"/>
      <c r="AW42" s="70"/>
      <c r="AX42" s="71"/>
      <c r="AY42" s="139"/>
      <c r="AZ42" s="70"/>
      <c r="BA42" s="71"/>
      <c r="BB42" s="139"/>
      <c r="BC42" s="70"/>
      <c r="BD42" s="71"/>
      <c r="BE42" s="103">
        <f>SUM(C42:BD42)</f>
        <v>0</v>
      </c>
      <c r="BF42" s="72">
        <f t="shared" si="1"/>
        <v>0</v>
      </c>
      <c r="BG42" s="793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</row>
    <row r="43" spans="1:91" s="84" customFormat="1" ht="13.5" customHeight="1">
      <c r="A43" s="68" t="s">
        <v>69</v>
      </c>
      <c r="B43" s="187" t="str">
        <f>Rezultati!B66</f>
        <v>Māris Strods</v>
      </c>
      <c r="C43" s="67"/>
      <c r="D43" s="70"/>
      <c r="E43" s="71"/>
      <c r="F43" s="67"/>
      <c r="G43" s="70"/>
      <c r="H43" s="71"/>
      <c r="I43" s="67"/>
      <c r="J43" s="70"/>
      <c r="K43" s="71"/>
      <c r="L43" s="67"/>
      <c r="M43" s="70"/>
      <c r="N43" s="71"/>
      <c r="O43" s="67"/>
      <c r="P43" s="70"/>
      <c r="Q43" s="71"/>
      <c r="R43" s="67"/>
      <c r="S43" s="70"/>
      <c r="T43" s="71"/>
      <c r="U43" s="67"/>
      <c r="V43" s="70"/>
      <c r="W43" s="71"/>
      <c r="X43" s="67"/>
      <c r="Y43" s="70"/>
      <c r="Z43" s="71"/>
      <c r="AA43" s="67"/>
      <c r="AB43" s="70"/>
      <c r="AC43" s="71"/>
      <c r="AD43" s="410"/>
      <c r="AE43" s="70"/>
      <c r="AF43" s="71"/>
      <c r="AG43" s="139"/>
      <c r="AH43" s="70"/>
      <c r="AI43" s="71"/>
      <c r="AJ43" s="139"/>
      <c r="AK43" s="70"/>
      <c r="AL43" s="71"/>
      <c r="AM43" s="139"/>
      <c r="AN43" s="70"/>
      <c r="AO43" s="71"/>
      <c r="AP43" s="139"/>
      <c r="AQ43" s="70"/>
      <c r="AR43" s="71"/>
      <c r="AS43" s="139"/>
      <c r="AT43" s="70"/>
      <c r="AU43" s="71"/>
      <c r="AV43" s="139"/>
      <c r="AW43" s="70"/>
      <c r="AX43" s="71"/>
      <c r="AY43" s="139"/>
      <c r="AZ43" s="70"/>
      <c r="BA43" s="71"/>
      <c r="BB43" s="139"/>
      <c r="BC43" s="70"/>
      <c r="BD43" s="71"/>
      <c r="BE43" s="103">
        <f>SUM(C43:BD43)</f>
        <v>0</v>
      </c>
      <c r="BF43" s="72">
        <f t="shared" si="1"/>
        <v>0</v>
      </c>
      <c r="BG43" s="793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</row>
    <row r="44" spans="1:91" s="84" customFormat="1" ht="13.5" customHeight="1">
      <c r="A44" s="68" t="s">
        <v>69</v>
      </c>
      <c r="B44" s="69" t="s">
        <v>70</v>
      </c>
      <c r="C44" s="67">
        <v>2</v>
      </c>
      <c r="D44" s="70">
        <v>2</v>
      </c>
      <c r="E44" s="71">
        <v>2</v>
      </c>
      <c r="F44" s="67">
        <v>0</v>
      </c>
      <c r="G44" s="70">
        <v>1</v>
      </c>
      <c r="H44" s="71">
        <v>1</v>
      </c>
      <c r="I44" s="67">
        <v>0</v>
      </c>
      <c r="J44" s="70">
        <v>2</v>
      </c>
      <c r="K44" s="71">
        <v>0</v>
      </c>
      <c r="L44" s="67">
        <v>1</v>
      </c>
      <c r="M44" s="70">
        <v>2</v>
      </c>
      <c r="N44" s="71">
        <v>1</v>
      </c>
      <c r="O44" s="67">
        <v>1</v>
      </c>
      <c r="P44" s="70">
        <v>0</v>
      </c>
      <c r="Q44" s="71">
        <v>3</v>
      </c>
      <c r="R44" s="67"/>
      <c r="S44" s="70"/>
      <c r="T44" s="71"/>
      <c r="U44" s="67">
        <v>1</v>
      </c>
      <c r="V44" s="70">
        <v>1</v>
      </c>
      <c r="W44" s="71">
        <v>0</v>
      </c>
      <c r="X44" s="67"/>
      <c r="Y44" s="70"/>
      <c r="Z44" s="71"/>
      <c r="AA44" s="67"/>
      <c r="AB44" s="70"/>
      <c r="AC44" s="71"/>
      <c r="AD44" s="410"/>
      <c r="AE44" s="70"/>
      <c r="AF44" s="71"/>
      <c r="AG44" s="139"/>
      <c r="AH44" s="70"/>
      <c r="AI44" s="71"/>
      <c r="AJ44" s="139"/>
      <c r="AK44" s="70"/>
      <c r="AL44" s="71"/>
      <c r="AM44" s="139"/>
      <c r="AN44" s="70"/>
      <c r="AO44" s="71"/>
      <c r="AP44" s="139"/>
      <c r="AQ44" s="70"/>
      <c r="AR44" s="71"/>
      <c r="AS44" s="139"/>
      <c r="AT44" s="70"/>
      <c r="AU44" s="71"/>
      <c r="AV44" s="139"/>
      <c r="AW44" s="70"/>
      <c r="AX44" s="71"/>
      <c r="AY44" s="139"/>
      <c r="AZ44" s="70"/>
      <c r="BA44" s="71"/>
      <c r="BB44" s="139"/>
      <c r="BC44" s="70"/>
      <c r="BD44" s="71"/>
      <c r="BE44" s="103">
        <f t="shared" si="0"/>
        <v>20</v>
      </c>
      <c r="BF44" s="72">
        <f t="shared" si="1"/>
        <v>4</v>
      </c>
      <c r="BG44" s="793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</row>
    <row r="45" spans="1:91" s="84" customFormat="1" ht="13.5" customHeight="1" thickBot="1">
      <c r="A45" s="98" t="s">
        <v>69</v>
      </c>
      <c r="B45" s="137" t="s">
        <v>52</v>
      </c>
      <c r="C45" s="76"/>
      <c r="D45" s="77"/>
      <c r="E45" s="78"/>
      <c r="F45" s="76"/>
      <c r="G45" s="77"/>
      <c r="H45" s="78"/>
      <c r="I45" s="76"/>
      <c r="J45" s="77"/>
      <c r="K45" s="78"/>
      <c r="L45" s="76"/>
      <c r="M45" s="77"/>
      <c r="N45" s="78"/>
      <c r="O45" s="76"/>
      <c r="P45" s="77"/>
      <c r="Q45" s="78"/>
      <c r="R45" s="76"/>
      <c r="S45" s="77"/>
      <c r="T45" s="78"/>
      <c r="U45" s="76"/>
      <c r="V45" s="77"/>
      <c r="W45" s="78"/>
      <c r="X45" s="76"/>
      <c r="Y45" s="77"/>
      <c r="Z45" s="78"/>
      <c r="AA45" s="76"/>
      <c r="AB45" s="77"/>
      <c r="AC45" s="78"/>
      <c r="AD45" s="411"/>
      <c r="AE45" s="77"/>
      <c r="AF45" s="78"/>
      <c r="AG45" s="140"/>
      <c r="AH45" s="77"/>
      <c r="AI45" s="78"/>
      <c r="AJ45" s="140"/>
      <c r="AK45" s="77"/>
      <c r="AL45" s="78"/>
      <c r="AM45" s="140"/>
      <c r="AN45" s="77"/>
      <c r="AO45" s="78"/>
      <c r="AP45" s="140"/>
      <c r="AQ45" s="77"/>
      <c r="AR45" s="78"/>
      <c r="AS45" s="140"/>
      <c r="AT45" s="77"/>
      <c r="AU45" s="78"/>
      <c r="AV45" s="140"/>
      <c r="AW45" s="77"/>
      <c r="AX45" s="78"/>
      <c r="AY45" s="140"/>
      <c r="AZ45" s="77"/>
      <c r="BA45" s="78"/>
      <c r="BB45" s="140"/>
      <c r="BC45" s="77"/>
      <c r="BD45" s="78"/>
      <c r="BE45" s="159">
        <f t="shared" si="0"/>
        <v>0</v>
      </c>
      <c r="BF45" s="101">
        <f t="shared" si="1"/>
        <v>0</v>
      </c>
      <c r="BG45" s="793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</row>
    <row r="46" spans="1:91" ht="13.5" customHeight="1">
      <c r="A46" s="197" t="s">
        <v>100</v>
      </c>
      <c r="B46" s="188" t="s">
        <v>23</v>
      </c>
      <c r="C46" s="80"/>
      <c r="D46" s="81"/>
      <c r="E46" s="82"/>
      <c r="F46" s="80"/>
      <c r="G46" s="81"/>
      <c r="H46" s="82"/>
      <c r="I46" s="80">
        <v>0</v>
      </c>
      <c r="J46" s="81">
        <v>0</v>
      </c>
      <c r="K46" s="82">
        <v>0</v>
      </c>
      <c r="L46" s="80"/>
      <c r="M46" s="81"/>
      <c r="N46" s="82"/>
      <c r="O46" s="80"/>
      <c r="P46" s="81">
        <v>2</v>
      </c>
      <c r="Q46" s="82">
        <v>1</v>
      </c>
      <c r="R46" s="80">
        <v>2</v>
      </c>
      <c r="S46" s="81">
        <v>0</v>
      </c>
      <c r="T46" s="82"/>
      <c r="U46" s="80"/>
      <c r="V46" s="81">
        <v>0</v>
      </c>
      <c r="W46" s="82">
        <v>3</v>
      </c>
      <c r="X46" s="80"/>
      <c r="Y46" s="81"/>
      <c r="Z46" s="82"/>
      <c r="AA46" s="80"/>
      <c r="AB46" s="81"/>
      <c r="AC46" s="82"/>
      <c r="AD46" s="412"/>
      <c r="AE46" s="81"/>
      <c r="AF46" s="82"/>
      <c r="AG46" s="142"/>
      <c r="AH46" s="81"/>
      <c r="AI46" s="82"/>
      <c r="AJ46" s="142"/>
      <c r="AK46" s="81"/>
      <c r="AL46" s="82"/>
      <c r="AM46" s="142"/>
      <c r="AN46" s="81"/>
      <c r="AO46" s="82"/>
      <c r="AP46" s="142"/>
      <c r="AQ46" s="81"/>
      <c r="AR46" s="82"/>
      <c r="AS46" s="142"/>
      <c r="AT46" s="81"/>
      <c r="AU46" s="82"/>
      <c r="AV46" s="142"/>
      <c r="AW46" s="81"/>
      <c r="AX46" s="82"/>
      <c r="AY46" s="142"/>
      <c r="AZ46" s="81"/>
      <c r="BA46" s="82"/>
      <c r="BB46" s="142"/>
      <c r="BC46" s="81"/>
      <c r="BD46" s="82"/>
      <c r="BE46" s="83">
        <f aca="true" t="shared" si="3" ref="BE46:BE52">SUM(C46:BD46)</f>
        <v>8</v>
      </c>
      <c r="BF46" s="83">
        <f aca="true" t="shared" si="4" ref="BF46:BF95">0.2*BE46</f>
        <v>1.6</v>
      </c>
      <c r="BG46" s="794">
        <f>SUM(BF46:BF51)</f>
        <v>12.400000000000002</v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</row>
    <row r="47" spans="1:91" ht="13.5" customHeight="1">
      <c r="A47" s="198" t="s">
        <v>100</v>
      </c>
      <c r="B47" s="129" t="s">
        <v>71</v>
      </c>
      <c r="C47" s="85"/>
      <c r="D47" s="87"/>
      <c r="E47" s="88">
        <v>1</v>
      </c>
      <c r="F47" s="85"/>
      <c r="G47" s="87"/>
      <c r="H47" s="88"/>
      <c r="I47" s="85"/>
      <c r="J47" s="87"/>
      <c r="K47" s="88"/>
      <c r="L47" s="85"/>
      <c r="M47" s="87"/>
      <c r="N47" s="88"/>
      <c r="O47" s="85">
        <v>0</v>
      </c>
      <c r="P47" s="87"/>
      <c r="Q47" s="88"/>
      <c r="R47" s="85"/>
      <c r="S47" s="87">
        <v>2</v>
      </c>
      <c r="T47" s="88">
        <v>1</v>
      </c>
      <c r="U47" s="85"/>
      <c r="V47" s="87"/>
      <c r="W47" s="88"/>
      <c r="X47" s="85"/>
      <c r="Y47" s="87"/>
      <c r="Z47" s="88"/>
      <c r="AA47" s="85"/>
      <c r="AB47" s="87"/>
      <c r="AC47" s="88"/>
      <c r="AD47" s="413"/>
      <c r="AE47" s="87"/>
      <c r="AF47" s="88"/>
      <c r="AG47" s="144"/>
      <c r="AH47" s="87"/>
      <c r="AI47" s="88"/>
      <c r="AJ47" s="144"/>
      <c r="AK47" s="87"/>
      <c r="AL47" s="88"/>
      <c r="AM47" s="144"/>
      <c r="AN47" s="87"/>
      <c r="AO47" s="88"/>
      <c r="AP47" s="144"/>
      <c r="AQ47" s="87"/>
      <c r="AR47" s="88"/>
      <c r="AS47" s="144"/>
      <c r="AT47" s="87"/>
      <c r="AU47" s="88"/>
      <c r="AV47" s="144"/>
      <c r="AW47" s="87"/>
      <c r="AX47" s="88"/>
      <c r="AY47" s="144"/>
      <c r="AZ47" s="87"/>
      <c r="BA47" s="88"/>
      <c r="BB47" s="144"/>
      <c r="BC47" s="87"/>
      <c r="BD47" s="88"/>
      <c r="BE47" s="89">
        <f t="shared" si="3"/>
        <v>4</v>
      </c>
      <c r="BF47" s="89">
        <f t="shared" si="4"/>
        <v>0.8</v>
      </c>
      <c r="BG47" s="795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</row>
    <row r="48" spans="1:91" ht="13.5" customHeight="1">
      <c r="A48" s="198" t="s">
        <v>100</v>
      </c>
      <c r="B48" s="129" t="s">
        <v>72</v>
      </c>
      <c r="C48" s="85">
        <v>1</v>
      </c>
      <c r="D48" s="87">
        <v>1</v>
      </c>
      <c r="E48" s="88">
        <v>1</v>
      </c>
      <c r="F48" s="85">
        <v>2</v>
      </c>
      <c r="G48" s="87">
        <v>1</v>
      </c>
      <c r="H48" s="88">
        <v>2</v>
      </c>
      <c r="I48" s="85">
        <v>1</v>
      </c>
      <c r="J48" s="87">
        <v>1</v>
      </c>
      <c r="K48" s="88">
        <v>0</v>
      </c>
      <c r="L48" s="85"/>
      <c r="M48" s="87"/>
      <c r="N48" s="88"/>
      <c r="O48" s="85">
        <v>2</v>
      </c>
      <c r="P48" s="87">
        <v>2</v>
      </c>
      <c r="Q48" s="88">
        <v>1</v>
      </c>
      <c r="R48" s="85">
        <v>1</v>
      </c>
      <c r="S48" s="87">
        <v>0</v>
      </c>
      <c r="T48" s="88">
        <v>3</v>
      </c>
      <c r="U48" s="85">
        <v>0</v>
      </c>
      <c r="V48" s="87">
        <v>0</v>
      </c>
      <c r="W48" s="88">
        <v>1</v>
      </c>
      <c r="X48" s="85"/>
      <c r="Y48" s="87"/>
      <c r="Z48" s="88"/>
      <c r="AA48" s="85"/>
      <c r="AB48" s="87"/>
      <c r="AC48" s="88"/>
      <c r="AD48" s="413"/>
      <c r="AE48" s="87"/>
      <c r="AF48" s="88"/>
      <c r="AG48" s="144"/>
      <c r="AH48" s="87"/>
      <c r="AI48" s="88"/>
      <c r="AJ48" s="144"/>
      <c r="AK48" s="87"/>
      <c r="AL48" s="88"/>
      <c r="AM48" s="144"/>
      <c r="AN48" s="87"/>
      <c r="AO48" s="88"/>
      <c r="AP48" s="144"/>
      <c r="AQ48" s="87"/>
      <c r="AR48" s="88"/>
      <c r="AS48" s="144"/>
      <c r="AT48" s="87"/>
      <c r="AU48" s="88"/>
      <c r="AV48" s="144"/>
      <c r="AW48" s="87"/>
      <c r="AX48" s="88"/>
      <c r="AY48" s="144"/>
      <c r="AZ48" s="87"/>
      <c r="BA48" s="88"/>
      <c r="BB48" s="144"/>
      <c r="BC48" s="87"/>
      <c r="BD48" s="88"/>
      <c r="BE48" s="89">
        <f t="shared" si="3"/>
        <v>20</v>
      </c>
      <c r="BF48" s="89">
        <f t="shared" si="4"/>
        <v>4</v>
      </c>
      <c r="BG48" s="795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</row>
    <row r="49" spans="1:91" ht="13.5" customHeight="1">
      <c r="A49" s="198" t="s">
        <v>100</v>
      </c>
      <c r="B49" s="189" t="str">
        <f>Rezultati!B76</f>
        <v>Andrejs Vasiļjevs</v>
      </c>
      <c r="C49" s="85">
        <v>1</v>
      </c>
      <c r="D49" s="87">
        <v>1</v>
      </c>
      <c r="E49" s="88"/>
      <c r="F49" s="85">
        <v>0</v>
      </c>
      <c r="G49" s="87">
        <v>2</v>
      </c>
      <c r="H49" s="88">
        <v>1</v>
      </c>
      <c r="I49" s="85">
        <v>2</v>
      </c>
      <c r="J49" s="87">
        <v>0</v>
      </c>
      <c r="K49" s="88">
        <v>0</v>
      </c>
      <c r="L49" s="85"/>
      <c r="M49" s="87"/>
      <c r="N49" s="88"/>
      <c r="O49" s="85">
        <v>0</v>
      </c>
      <c r="P49" s="87">
        <v>0</v>
      </c>
      <c r="Q49" s="88">
        <v>0</v>
      </c>
      <c r="R49" s="85">
        <v>0</v>
      </c>
      <c r="S49" s="87">
        <v>0</v>
      </c>
      <c r="T49" s="88">
        <v>0</v>
      </c>
      <c r="U49" s="85">
        <v>0</v>
      </c>
      <c r="V49" s="87">
        <v>0</v>
      </c>
      <c r="W49" s="88">
        <v>0</v>
      </c>
      <c r="X49" s="85"/>
      <c r="Y49" s="87"/>
      <c r="Z49" s="88"/>
      <c r="AA49" s="85"/>
      <c r="AB49" s="87"/>
      <c r="AC49" s="88"/>
      <c r="AD49" s="413"/>
      <c r="AE49" s="87"/>
      <c r="AF49" s="88"/>
      <c r="AG49" s="144"/>
      <c r="AH49" s="87"/>
      <c r="AI49" s="88"/>
      <c r="AJ49" s="144"/>
      <c r="AK49" s="87"/>
      <c r="AL49" s="88"/>
      <c r="AM49" s="144"/>
      <c r="AN49" s="87"/>
      <c r="AO49" s="88"/>
      <c r="AP49" s="144"/>
      <c r="AQ49" s="87"/>
      <c r="AR49" s="88"/>
      <c r="AS49" s="144"/>
      <c r="AT49" s="87"/>
      <c r="AU49" s="88"/>
      <c r="AV49" s="144"/>
      <c r="AW49" s="87"/>
      <c r="AX49" s="88"/>
      <c r="AY49" s="144"/>
      <c r="AZ49" s="87"/>
      <c r="BA49" s="88"/>
      <c r="BB49" s="144"/>
      <c r="BC49" s="87"/>
      <c r="BD49" s="88"/>
      <c r="BE49" s="89">
        <f t="shared" si="3"/>
        <v>7</v>
      </c>
      <c r="BF49" s="89">
        <f t="shared" si="4"/>
        <v>1.4000000000000001</v>
      </c>
      <c r="BG49" s="795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</row>
    <row r="50" spans="1:91" ht="13.5" customHeight="1">
      <c r="A50" s="198" t="s">
        <v>100</v>
      </c>
      <c r="B50" s="189" t="str">
        <f>Rezultati!B78</f>
        <v>Vjačeslavs Ņikitins</v>
      </c>
      <c r="C50" s="85">
        <v>2</v>
      </c>
      <c r="D50" s="87">
        <v>0</v>
      </c>
      <c r="E50" s="88">
        <v>0</v>
      </c>
      <c r="F50" s="85">
        <v>1</v>
      </c>
      <c r="G50" s="87">
        <v>0</v>
      </c>
      <c r="H50" s="88">
        <v>2</v>
      </c>
      <c r="I50" s="85">
        <v>2</v>
      </c>
      <c r="J50" s="87">
        <v>0</v>
      </c>
      <c r="K50" s="88">
        <v>1</v>
      </c>
      <c r="L50" s="85"/>
      <c r="M50" s="87"/>
      <c r="N50" s="88"/>
      <c r="O50" s="85"/>
      <c r="P50" s="87"/>
      <c r="Q50" s="88"/>
      <c r="R50" s="85">
        <v>0</v>
      </c>
      <c r="S50" s="87">
        <v>0</v>
      </c>
      <c r="T50" s="88">
        <v>1</v>
      </c>
      <c r="U50" s="85">
        <v>0</v>
      </c>
      <c r="V50" s="87">
        <v>2</v>
      </c>
      <c r="W50" s="88">
        <v>1</v>
      </c>
      <c r="X50" s="85"/>
      <c r="Y50" s="87"/>
      <c r="Z50" s="88"/>
      <c r="AA50" s="85"/>
      <c r="AB50" s="87"/>
      <c r="AC50" s="88"/>
      <c r="AD50" s="413"/>
      <c r="AE50" s="87"/>
      <c r="AF50" s="88"/>
      <c r="AG50" s="144"/>
      <c r="AH50" s="87"/>
      <c r="AI50" s="88"/>
      <c r="AJ50" s="144"/>
      <c r="AK50" s="87"/>
      <c r="AL50" s="88"/>
      <c r="AM50" s="144"/>
      <c r="AN50" s="87"/>
      <c r="AO50" s="88"/>
      <c r="AP50" s="144"/>
      <c r="AQ50" s="87"/>
      <c r="AR50" s="88"/>
      <c r="AS50" s="144"/>
      <c r="AT50" s="87"/>
      <c r="AU50" s="88"/>
      <c r="AV50" s="144"/>
      <c r="AW50" s="87"/>
      <c r="AX50" s="88"/>
      <c r="AY50" s="144"/>
      <c r="AZ50" s="87"/>
      <c r="BA50" s="88"/>
      <c r="BB50" s="144"/>
      <c r="BC50" s="87"/>
      <c r="BD50" s="88"/>
      <c r="BE50" s="89">
        <f>SUM(C50:BD50)</f>
        <v>12</v>
      </c>
      <c r="BF50" s="89">
        <f>0.2*BE50</f>
        <v>2.4000000000000004</v>
      </c>
      <c r="BG50" s="795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</row>
    <row r="51" spans="1:91" ht="13.5" customHeight="1" thickBot="1">
      <c r="A51" s="198" t="s">
        <v>100</v>
      </c>
      <c r="B51" s="129" t="s">
        <v>73</v>
      </c>
      <c r="C51" s="85">
        <v>2</v>
      </c>
      <c r="D51" s="87">
        <v>2</v>
      </c>
      <c r="E51" s="88">
        <v>3</v>
      </c>
      <c r="F51" s="85">
        <v>1</v>
      </c>
      <c r="G51" s="87">
        <v>0</v>
      </c>
      <c r="H51" s="88">
        <v>0</v>
      </c>
      <c r="I51" s="85"/>
      <c r="J51" s="87"/>
      <c r="K51" s="88"/>
      <c r="L51" s="85"/>
      <c r="M51" s="87"/>
      <c r="N51" s="88"/>
      <c r="O51" s="85">
        <v>1</v>
      </c>
      <c r="P51" s="87">
        <v>0</v>
      </c>
      <c r="Q51" s="88">
        <v>0</v>
      </c>
      <c r="R51" s="85"/>
      <c r="S51" s="87"/>
      <c r="T51" s="88"/>
      <c r="U51" s="85">
        <v>2</v>
      </c>
      <c r="V51" s="87"/>
      <c r="W51" s="88"/>
      <c r="X51" s="85"/>
      <c r="Y51" s="87"/>
      <c r="Z51" s="88"/>
      <c r="AA51" s="85"/>
      <c r="AB51" s="87"/>
      <c r="AC51" s="88"/>
      <c r="AD51" s="413"/>
      <c r="AE51" s="87"/>
      <c r="AF51" s="88"/>
      <c r="AG51" s="144"/>
      <c r="AH51" s="87"/>
      <c r="AI51" s="88"/>
      <c r="AJ51" s="144"/>
      <c r="AK51" s="87"/>
      <c r="AL51" s="88"/>
      <c r="AM51" s="144"/>
      <c r="AN51" s="87"/>
      <c r="AO51" s="88"/>
      <c r="AP51" s="144"/>
      <c r="AQ51" s="87"/>
      <c r="AR51" s="88"/>
      <c r="AS51" s="144"/>
      <c r="AT51" s="87"/>
      <c r="AU51" s="88"/>
      <c r="AV51" s="144"/>
      <c r="AW51" s="87"/>
      <c r="AX51" s="88"/>
      <c r="AY51" s="144"/>
      <c r="AZ51" s="87"/>
      <c r="BA51" s="88"/>
      <c r="BB51" s="144"/>
      <c r="BC51" s="87"/>
      <c r="BD51" s="88"/>
      <c r="BE51" s="89">
        <f t="shared" si="3"/>
        <v>11</v>
      </c>
      <c r="BF51" s="89">
        <f t="shared" si="4"/>
        <v>2.2</v>
      </c>
      <c r="BG51" s="795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</row>
    <row r="52" spans="1:91" s="84" customFormat="1" ht="13.5" customHeight="1">
      <c r="A52" s="62" t="str">
        <f>'[1]Rezultati'!A76</f>
        <v>BK RIX</v>
      </c>
      <c r="B52" s="63" t="str">
        <f>Rezultati!B82</f>
        <v>Kristaps Plotnieks</v>
      </c>
      <c r="C52" s="61"/>
      <c r="D52" s="64"/>
      <c r="E52" s="65"/>
      <c r="F52" s="61"/>
      <c r="G52" s="64"/>
      <c r="H52" s="65"/>
      <c r="I52" s="61"/>
      <c r="J52" s="64"/>
      <c r="K52" s="65"/>
      <c r="L52" s="61"/>
      <c r="M52" s="64"/>
      <c r="N52" s="65"/>
      <c r="O52" s="61"/>
      <c r="P52" s="64"/>
      <c r="Q52" s="65"/>
      <c r="R52" s="61"/>
      <c r="S52" s="64"/>
      <c r="T52" s="65"/>
      <c r="U52" s="61"/>
      <c r="V52" s="64"/>
      <c r="W52" s="65"/>
      <c r="X52" s="61"/>
      <c r="Y52" s="64"/>
      <c r="Z52" s="65"/>
      <c r="AA52" s="61"/>
      <c r="AB52" s="64"/>
      <c r="AC52" s="65"/>
      <c r="AD52" s="409"/>
      <c r="AE52" s="64"/>
      <c r="AF52" s="65"/>
      <c r="AG52" s="138"/>
      <c r="AH52" s="64"/>
      <c r="AI52" s="65"/>
      <c r="AJ52" s="138"/>
      <c r="AK52" s="64"/>
      <c r="AL52" s="65"/>
      <c r="AM52" s="138"/>
      <c r="AN52" s="64"/>
      <c r="AO52" s="65"/>
      <c r="AP52" s="138"/>
      <c r="AQ52" s="64"/>
      <c r="AR52" s="65"/>
      <c r="AS52" s="138"/>
      <c r="AT52" s="64"/>
      <c r="AU52" s="65"/>
      <c r="AV52" s="138"/>
      <c r="AW52" s="64"/>
      <c r="AX52" s="65"/>
      <c r="AY52" s="138"/>
      <c r="AZ52" s="64"/>
      <c r="BA52" s="65"/>
      <c r="BB52" s="138"/>
      <c r="BC52" s="64"/>
      <c r="BD52" s="65"/>
      <c r="BE52" s="388">
        <f t="shared" si="3"/>
        <v>0</v>
      </c>
      <c r="BF52" s="388">
        <f t="shared" si="4"/>
        <v>0</v>
      </c>
      <c r="BG52" s="792">
        <f>SUM(BF52:BF60)</f>
        <v>12.2</v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</row>
    <row r="53" spans="1:91" s="84" customFormat="1" ht="13.5" customHeight="1">
      <c r="A53" s="387" t="str">
        <f>'[1]Rezultati'!A77</f>
        <v>BK RIX</v>
      </c>
      <c r="B53" s="405" t="str">
        <f>Rezultati!B84</f>
        <v>Mikus Grobiņš</v>
      </c>
      <c r="C53" s="94"/>
      <c r="D53" s="96"/>
      <c r="E53" s="97"/>
      <c r="F53" s="94"/>
      <c r="G53" s="96"/>
      <c r="H53" s="97"/>
      <c r="I53" s="94"/>
      <c r="J53" s="96"/>
      <c r="K53" s="97"/>
      <c r="L53" s="94"/>
      <c r="M53" s="96"/>
      <c r="N53" s="97"/>
      <c r="O53" s="94"/>
      <c r="P53" s="96"/>
      <c r="Q53" s="97"/>
      <c r="R53" s="94"/>
      <c r="S53" s="96"/>
      <c r="T53" s="97"/>
      <c r="U53" s="94"/>
      <c r="V53" s="96"/>
      <c r="W53" s="97"/>
      <c r="X53" s="94"/>
      <c r="Y53" s="96"/>
      <c r="Z53" s="97"/>
      <c r="AA53" s="94"/>
      <c r="AB53" s="96"/>
      <c r="AC53" s="97"/>
      <c r="AD53" s="416"/>
      <c r="AE53" s="96"/>
      <c r="AF53" s="97"/>
      <c r="AG53" s="146"/>
      <c r="AH53" s="96"/>
      <c r="AI53" s="97"/>
      <c r="AJ53" s="146"/>
      <c r="AK53" s="96"/>
      <c r="AL53" s="97"/>
      <c r="AM53" s="146"/>
      <c r="AN53" s="96"/>
      <c r="AO53" s="97"/>
      <c r="AP53" s="146"/>
      <c r="AQ53" s="96"/>
      <c r="AR53" s="97"/>
      <c r="AS53" s="146"/>
      <c r="AT53" s="96"/>
      <c r="AU53" s="97"/>
      <c r="AV53" s="146"/>
      <c r="AW53" s="96"/>
      <c r="AX53" s="97"/>
      <c r="AY53" s="146"/>
      <c r="AZ53" s="96"/>
      <c r="BA53" s="97"/>
      <c r="BB53" s="146"/>
      <c r="BC53" s="96"/>
      <c r="BD53" s="97"/>
      <c r="BE53" s="72">
        <f>SUM(C53:BD53)</f>
        <v>0</v>
      </c>
      <c r="BF53" s="72">
        <f t="shared" si="4"/>
        <v>0</v>
      </c>
      <c r="BG53" s="793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</row>
    <row r="54" spans="1:91" s="84" customFormat="1" ht="13.5" customHeight="1">
      <c r="A54" s="68" t="str">
        <f>'[1]Rezultati'!A77</f>
        <v>BK RIX</v>
      </c>
      <c r="B54" s="190" t="s">
        <v>25</v>
      </c>
      <c r="C54" s="67">
        <v>0</v>
      </c>
      <c r="D54" s="70">
        <v>1</v>
      </c>
      <c r="E54" s="71">
        <v>0</v>
      </c>
      <c r="F54" s="67"/>
      <c r="G54" s="70"/>
      <c r="H54" s="71"/>
      <c r="I54" s="67">
        <v>2</v>
      </c>
      <c r="J54" s="70">
        <v>2</v>
      </c>
      <c r="K54" s="71">
        <v>4</v>
      </c>
      <c r="L54" s="67">
        <v>0</v>
      </c>
      <c r="M54" s="70">
        <v>1</v>
      </c>
      <c r="N54" s="71">
        <v>1</v>
      </c>
      <c r="O54" s="67">
        <v>0</v>
      </c>
      <c r="P54" s="70">
        <v>0</v>
      </c>
      <c r="Q54" s="71">
        <v>2</v>
      </c>
      <c r="R54" s="67"/>
      <c r="S54" s="70"/>
      <c r="T54" s="71"/>
      <c r="U54" s="67">
        <v>1</v>
      </c>
      <c r="V54" s="70">
        <v>1</v>
      </c>
      <c r="W54" s="71">
        <v>1</v>
      </c>
      <c r="X54" s="67"/>
      <c r="Y54" s="70"/>
      <c r="Z54" s="71"/>
      <c r="AA54" s="67"/>
      <c r="AB54" s="70"/>
      <c r="AC54" s="71"/>
      <c r="AD54" s="410"/>
      <c r="AE54" s="70"/>
      <c r="AF54" s="71"/>
      <c r="AG54" s="139"/>
      <c r="AH54" s="70"/>
      <c r="AI54" s="71"/>
      <c r="AJ54" s="139"/>
      <c r="AK54" s="70"/>
      <c r="AL54" s="71"/>
      <c r="AM54" s="139"/>
      <c r="AN54" s="70"/>
      <c r="AO54" s="71"/>
      <c r="AP54" s="139"/>
      <c r="AQ54" s="70"/>
      <c r="AR54" s="71"/>
      <c r="AS54" s="139"/>
      <c r="AT54" s="70"/>
      <c r="AU54" s="71"/>
      <c r="AV54" s="139"/>
      <c r="AW54" s="70"/>
      <c r="AX54" s="71"/>
      <c r="AY54" s="139"/>
      <c r="AZ54" s="70"/>
      <c r="BA54" s="71"/>
      <c r="BB54" s="139"/>
      <c r="BC54" s="70"/>
      <c r="BD54" s="71"/>
      <c r="BE54" s="72">
        <f aca="true" t="shared" si="5" ref="BE54:BE66">SUM(C54:BD54)</f>
        <v>16</v>
      </c>
      <c r="BF54" s="72">
        <f t="shared" si="4"/>
        <v>3.2</v>
      </c>
      <c r="BG54" s="793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</row>
    <row r="55" spans="1:91" s="84" customFormat="1" ht="13.5" customHeight="1">
      <c r="A55" s="68" t="str">
        <f>'[1]Rezultati'!A78</f>
        <v>BK RIX</v>
      </c>
      <c r="B55" s="190" t="str">
        <f>Rezultati!B87</f>
        <v>Linda Švēde</v>
      </c>
      <c r="C55" s="67">
        <v>1</v>
      </c>
      <c r="D55" s="70">
        <v>0</v>
      </c>
      <c r="E55" s="71">
        <v>1</v>
      </c>
      <c r="F55" s="67">
        <v>1</v>
      </c>
      <c r="G55" s="70">
        <v>1</v>
      </c>
      <c r="H55" s="71">
        <v>1</v>
      </c>
      <c r="I55" s="67">
        <v>1</v>
      </c>
      <c r="J55" s="70">
        <v>1</v>
      </c>
      <c r="K55" s="71">
        <v>0</v>
      </c>
      <c r="L55" s="67">
        <v>1</v>
      </c>
      <c r="M55" s="70">
        <v>2</v>
      </c>
      <c r="N55" s="71">
        <v>0</v>
      </c>
      <c r="O55" s="67"/>
      <c r="P55" s="70"/>
      <c r="Q55" s="71"/>
      <c r="R55" s="67"/>
      <c r="S55" s="70"/>
      <c r="T55" s="71"/>
      <c r="U55" s="67"/>
      <c r="V55" s="70"/>
      <c r="W55" s="71"/>
      <c r="X55" s="67"/>
      <c r="Y55" s="70"/>
      <c r="Z55" s="71"/>
      <c r="AA55" s="67"/>
      <c r="AB55" s="70"/>
      <c r="AC55" s="71"/>
      <c r="AD55" s="410"/>
      <c r="AE55" s="70"/>
      <c r="AF55" s="71"/>
      <c r="AG55" s="139"/>
      <c r="AH55" s="70"/>
      <c r="AI55" s="71"/>
      <c r="AJ55" s="139"/>
      <c r="AK55" s="70"/>
      <c r="AL55" s="71"/>
      <c r="AM55" s="139"/>
      <c r="AN55" s="70"/>
      <c r="AO55" s="71"/>
      <c r="AP55" s="139"/>
      <c r="AQ55" s="70"/>
      <c r="AR55" s="71"/>
      <c r="AS55" s="139"/>
      <c r="AT55" s="70"/>
      <c r="AU55" s="71"/>
      <c r="AV55" s="139"/>
      <c r="AW55" s="70"/>
      <c r="AX55" s="71"/>
      <c r="AY55" s="139"/>
      <c r="AZ55" s="70"/>
      <c r="BA55" s="71"/>
      <c r="BB55" s="139"/>
      <c r="BC55" s="70"/>
      <c r="BD55" s="71"/>
      <c r="BE55" s="72">
        <f t="shared" si="5"/>
        <v>10</v>
      </c>
      <c r="BF55" s="72">
        <f t="shared" si="4"/>
        <v>2</v>
      </c>
      <c r="BG55" s="793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</row>
    <row r="56" spans="1:91" s="84" customFormat="1" ht="13.5" customHeight="1">
      <c r="A56" s="68" t="str">
        <f>'[1]Rezultati'!A80</f>
        <v>BK RIX</v>
      </c>
      <c r="B56" s="190" t="str">
        <f>Rezultati!B89</f>
        <v>Dārta Buša</v>
      </c>
      <c r="C56" s="67"/>
      <c r="D56" s="70"/>
      <c r="E56" s="71"/>
      <c r="F56" s="67"/>
      <c r="G56" s="70"/>
      <c r="H56" s="71"/>
      <c r="I56" s="67"/>
      <c r="J56" s="70"/>
      <c r="K56" s="71"/>
      <c r="L56" s="67">
        <v>1</v>
      </c>
      <c r="M56" s="70">
        <v>2</v>
      </c>
      <c r="N56" s="71"/>
      <c r="O56" s="67">
        <v>1</v>
      </c>
      <c r="P56" s="70">
        <v>1</v>
      </c>
      <c r="Q56" s="71">
        <v>0</v>
      </c>
      <c r="R56" s="67"/>
      <c r="S56" s="70"/>
      <c r="T56" s="71"/>
      <c r="U56" s="67">
        <v>0</v>
      </c>
      <c r="V56" s="70">
        <v>1</v>
      </c>
      <c r="W56" s="71">
        <v>2</v>
      </c>
      <c r="X56" s="67"/>
      <c r="Y56" s="70"/>
      <c r="Z56" s="71"/>
      <c r="AA56" s="67"/>
      <c r="AB56" s="70"/>
      <c r="AC56" s="71"/>
      <c r="AD56" s="410"/>
      <c r="AE56" s="70"/>
      <c r="AF56" s="71"/>
      <c r="AG56" s="139"/>
      <c r="AH56" s="70"/>
      <c r="AI56" s="71"/>
      <c r="AJ56" s="139"/>
      <c r="AK56" s="70"/>
      <c r="AL56" s="71"/>
      <c r="AM56" s="139"/>
      <c r="AN56" s="70"/>
      <c r="AO56" s="71"/>
      <c r="AP56" s="139"/>
      <c r="AQ56" s="70"/>
      <c r="AR56" s="71"/>
      <c r="AS56" s="139"/>
      <c r="AT56" s="70"/>
      <c r="AU56" s="71"/>
      <c r="AV56" s="139"/>
      <c r="AW56" s="70"/>
      <c r="AX56" s="71"/>
      <c r="AY56" s="139"/>
      <c r="AZ56" s="70"/>
      <c r="BA56" s="71"/>
      <c r="BB56" s="139"/>
      <c r="BC56" s="70"/>
      <c r="BD56" s="71"/>
      <c r="BE56" s="72">
        <f>SUM(C56:BD56)</f>
        <v>8</v>
      </c>
      <c r="BF56" s="72">
        <f>0.2*BE56</f>
        <v>1.6</v>
      </c>
      <c r="BG56" s="793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</row>
    <row r="57" spans="1:91" s="84" customFormat="1" ht="13.5" customHeight="1">
      <c r="A57" s="68" t="str">
        <f>'[1]Rezultati'!A79</f>
        <v>BK RIX</v>
      </c>
      <c r="B57" s="190" t="s">
        <v>26</v>
      </c>
      <c r="C57" s="67">
        <v>1</v>
      </c>
      <c r="D57" s="70">
        <v>1</v>
      </c>
      <c r="E57" s="71">
        <v>1</v>
      </c>
      <c r="F57" s="67">
        <v>0</v>
      </c>
      <c r="G57" s="70">
        <v>1</v>
      </c>
      <c r="H57" s="71">
        <v>0</v>
      </c>
      <c r="I57" s="67">
        <v>0</v>
      </c>
      <c r="J57" s="70">
        <v>1</v>
      </c>
      <c r="K57" s="71">
        <v>2</v>
      </c>
      <c r="L57" s="67">
        <v>1</v>
      </c>
      <c r="M57" s="70"/>
      <c r="N57" s="71">
        <v>1</v>
      </c>
      <c r="O57" s="67">
        <v>1</v>
      </c>
      <c r="P57" s="70">
        <v>1</v>
      </c>
      <c r="Q57" s="71">
        <v>0</v>
      </c>
      <c r="R57" s="67"/>
      <c r="S57" s="70"/>
      <c r="T57" s="71"/>
      <c r="U57" s="67">
        <v>2</v>
      </c>
      <c r="V57" s="70">
        <v>0</v>
      </c>
      <c r="W57" s="71">
        <v>1</v>
      </c>
      <c r="X57" s="67"/>
      <c r="Y57" s="70"/>
      <c r="Z57" s="71"/>
      <c r="AA57" s="67"/>
      <c r="AB57" s="70"/>
      <c r="AC57" s="71"/>
      <c r="AD57" s="410"/>
      <c r="AE57" s="70"/>
      <c r="AF57" s="71"/>
      <c r="AG57" s="139"/>
      <c r="AH57" s="70"/>
      <c r="AI57" s="71"/>
      <c r="AJ57" s="139"/>
      <c r="AK57" s="70"/>
      <c r="AL57" s="71"/>
      <c r="AM57" s="139"/>
      <c r="AN57" s="70"/>
      <c r="AO57" s="71"/>
      <c r="AP57" s="139"/>
      <c r="AQ57" s="70"/>
      <c r="AR57" s="71"/>
      <c r="AS57" s="139"/>
      <c r="AT57" s="70"/>
      <c r="AU57" s="71"/>
      <c r="AV57" s="139"/>
      <c r="AW57" s="70"/>
      <c r="AX57" s="71"/>
      <c r="AY57" s="139"/>
      <c r="AZ57" s="70"/>
      <c r="BA57" s="71"/>
      <c r="BB57" s="139"/>
      <c r="BC57" s="70"/>
      <c r="BD57" s="71"/>
      <c r="BE57" s="72">
        <f>SUM(C57:BD57)</f>
        <v>14</v>
      </c>
      <c r="BF57" s="72">
        <f>0.2*BE57</f>
        <v>2.8000000000000003</v>
      </c>
      <c r="BG57" s="793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</row>
    <row r="58" spans="1:68" s="84" customFormat="1" ht="13.5" customHeight="1">
      <c r="A58" s="68" t="str">
        <f>'[1]Rezultati'!A80</f>
        <v>BK RIX</v>
      </c>
      <c r="B58" s="95" t="str">
        <f>Rezultati!B93</f>
        <v>Madis Štāls</v>
      </c>
      <c r="C58" s="67">
        <v>0</v>
      </c>
      <c r="D58" s="70">
        <v>0</v>
      </c>
      <c r="E58" s="71">
        <v>1</v>
      </c>
      <c r="F58" s="67">
        <v>1</v>
      </c>
      <c r="G58" s="70">
        <v>3</v>
      </c>
      <c r="H58" s="71">
        <v>0</v>
      </c>
      <c r="I58" s="67">
        <v>0</v>
      </c>
      <c r="J58" s="70">
        <v>1</v>
      </c>
      <c r="K58" s="71">
        <v>0</v>
      </c>
      <c r="L58" s="67"/>
      <c r="M58" s="70"/>
      <c r="N58" s="71"/>
      <c r="O58" s="67"/>
      <c r="P58" s="70"/>
      <c r="Q58" s="71"/>
      <c r="R58" s="67"/>
      <c r="S58" s="70"/>
      <c r="T58" s="71"/>
      <c r="U58" s="67"/>
      <c r="V58" s="70"/>
      <c r="W58" s="71"/>
      <c r="X58" s="67"/>
      <c r="Y58" s="70"/>
      <c r="Z58" s="71"/>
      <c r="AA58" s="67"/>
      <c r="AB58" s="70"/>
      <c r="AC58" s="71"/>
      <c r="AD58" s="410"/>
      <c r="AE58" s="70"/>
      <c r="AF58" s="71"/>
      <c r="AG58" s="139"/>
      <c r="AH58" s="70"/>
      <c r="AI58" s="71"/>
      <c r="AJ58" s="139"/>
      <c r="AK58" s="70"/>
      <c r="AL58" s="71"/>
      <c r="AM58" s="139"/>
      <c r="AN58" s="70"/>
      <c r="AO58" s="71"/>
      <c r="AP58" s="139"/>
      <c r="AQ58" s="70"/>
      <c r="AR58" s="71"/>
      <c r="AS58" s="139"/>
      <c r="AT58" s="70"/>
      <c r="AU58" s="71"/>
      <c r="AV58" s="139"/>
      <c r="AW58" s="70"/>
      <c r="AX58" s="71"/>
      <c r="AY58" s="139"/>
      <c r="AZ58" s="70"/>
      <c r="BA58" s="71"/>
      <c r="BB58" s="139"/>
      <c r="BC58" s="70"/>
      <c r="BD58" s="71"/>
      <c r="BE58" s="72">
        <f>SUM(C58:BD58)</f>
        <v>6</v>
      </c>
      <c r="BF58" s="72">
        <f>0.2*BE58</f>
        <v>1.2000000000000002</v>
      </c>
      <c r="BG58" s="793"/>
      <c r="BH58" s="6"/>
      <c r="BI58" s="6"/>
      <c r="BJ58" s="6"/>
      <c r="BK58" s="6"/>
      <c r="BL58" s="6"/>
      <c r="BM58" s="6"/>
      <c r="BN58" s="6"/>
      <c r="BO58" s="6"/>
      <c r="BP58" s="6"/>
    </row>
    <row r="59" spans="1:68" s="84" customFormat="1" ht="13.5" customHeight="1">
      <c r="A59" s="68" t="str">
        <f>'[1]Rezultati'!A81</f>
        <v>BK RIX</v>
      </c>
      <c r="B59" s="95" t="str">
        <f>Rezultati!B95</f>
        <v>Artūrs Perepjolkins</v>
      </c>
      <c r="C59" s="67"/>
      <c r="D59" s="70"/>
      <c r="E59" s="71"/>
      <c r="F59" s="67"/>
      <c r="G59" s="70"/>
      <c r="H59" s="71"/>
      <c r="I59" s="67"/>
      <c r="J59" s="70"/>
      <c r="K59" s="71"/>
      <c r="L59" s="67"/>
      <c r="M59" s="70">
        <v>0</v>
      </c>
      <c r="N59" s="71">
        <v>0</v>
      </c>
      <c r="O59" s="67">
        <v>3</v>
      </c>
      <c r="P59" s="70">
        <v>2</v>
      </c>
      <c r="Q59" s="71">
        <v>0</v>
      </c>
      <c r="R59" s="67"/>
      <c r="S59" s="70"/>
      <c r="T59" s="71"/>
      <c r="U59" s="67">
        <v>0</v>
      </c>
      <c r="V59" s="70">
        <v>0</v>
      </c>
      <c r="W59" s="71">
        <v>1</v>
      </c>
      <c r="X59" s="67"/>
      <c r="Y59" s="70"/>
      <c r="Z59" s="71"/>
      <c r="AA59" s="67"/>
      <c r="AB59" s="70"/>
      <c r="AC59" s="71"/>
      <c r="AD59" s="410"/>
      <c r="AE59" s="70"/>
      <c r="AF59" s="71"/>
      <c r="AG59" s="139"/>
      <c r="AH59" s="70"/>
      <c r="AI59" s="71"/>
      <c r="AJ59" s="139"/>
      <c r="AK59" s="70"/>
      <c r="AL59" s="71"/>
      <c r="AM59" s="139"/>
      <c r="AN59" s="70"/>
      <c r="AO59" s="71"/>
      <c r="AP59" s="139"/>
      <c r="AQ59" s="70"/>
      <c r="AR59" s="71"/>
      <c r="AS59" s="139"/>
      <c r="AT59" s="70"/>
      <c r="AU59" s="71"/>
      <c r="AV59" s="139"/>
      <c r="AW59" s="70"/>
      <c r="AX59" s="71"/>
      <c r="AY59" s="139"/>
      <c r="AZ59" s="70"/>
      <c r="BA59" s="71"/>
      <c r="BB59" s="139"/>
      <c r="BC59" s="70"/>
      <c r="BD59" s="71"/>
      <c r="BE59" s="72">
        <f>SUM(C59:BD59)</f>
        <v>6</v>
      </c>
      <c r="BF59" s="72">
        <f>0.2*BE59</f>
        <v>1.2000000000000002</v>
      </c>
      <c r="BG59" s="793"/>
      <c r="BH59" s="6"/>
      <c r="BI59" s="6"/>
      <c r="BJ59" s="6"/>
      <c r="BK59" s="6"/>
      <c r="BL59" s="6"/>
      <c r="BM59" s="6"/>
      <c r="BN59" s="6"/>
      <c r="BO59" s="6"/>
      <c r="BP59" s="6"/>
    </row>
    <row r="60" spans="1:68" s="84" customFormat="1" ht="13.5" customHeight="1" thickBot="1">
      <c r="A60" s="68" t="str">
        <f>'[1]Rezultati'!A81</f>
        <v>BK RIX</v>
      </c>
      <c r="B60" s="95" t="s">
        <v>76</v>
      </c>
      <c r="C60" s="67"/>
      <c r="D60" s="70"/>
      <c r="E60" s="71"/>
      <c r="F60" s="67">
        <v>1</v>
      </c>
      <c r="G60" s="70">
        <v>0</v>
      </c>
      <c r="H60" s="71">
        <v>0</v>
      </c>
      <c r="I60" s="67"/>
      <c r="J60" s="70"/>
      <c r="K60" s="71"/>
      <c r="L60" s="67"/>
      <c r="M60" s="70"/>
      <c r="N60" s="71"/>
      <c r="O60" s="67"/>
      <c r="P60" s="70"/>
      <c r="Q60" s="71"/>
      <c r="R60" s="67"/>
      <c r="S60" s="70"/>
      <c r="T60" s="71"/>
      <c r="U60" s="67"/>
      <c r="V60" s="70"/>
      <c r="W60" s="71"/>
      <c r="X60" s="67"/>
      <c r="Y60" s="70"/>
      <c r="Z60" s="71"/>
      <c r="AA60" s="67"/>
      <c r="AB60" s="70"/>
      <c r="AC60" s="71"/>
      <c r="AD60" s="410"/>
      <c r="AE60" s="70"/>
      <c r="AF60" s="71"/>
      <c r="AG60" s="139"/>
      <c r="AH60" s="70"/>
      <c r="AI60" s="71"/>
      <c r="AJ60" s="139"/>
      <c r="AK60" s="70"/>
      <c r="AL60" s="71"/>
      <c r="AM60" s="139"/>
      <c r="AN60" s="70"/>
      <c r="AO60" s="71"/>
      <c r="AP60" s="139"/>
      <c r="AQ60" s="70"/>
      <c r="AR60" s="71"/>
      <c r="AS60" s="139"/>
      <c r="AT60" s="70"/>
      <c r="AU60" s="71"/>
      <c r="AV60" s="139"/>
      <c r="AW60" s="70"/>
      <c r="AX60" s="71"/>
      <c r="AY60" s="139"/>
      <c r="AZ60" s="70"/>
      <c r="BA60" s="71"/>
      <c r="BB60" s="139"/>
      <c r="BC60" s="70"/>
      <c r="BD60" s="71"/>
      <c r="BE60" s="72">
        <f t="shared" si="5"/>
        <v>1</v>
      </c>
      <c r="BF60" s="72">
        <f t="shared" si="4"/>
        <v>0.2</v>
      </c>
      <c r="BG60" s="793"/>
      <c r="BH60" s="6"/>
      <c r="BI60" s="6"/>
      <c r="BJ60" s="6"/>
      <c r="BK60" s="6"/>
      <c r="BL60" s="6"/>
      <c r="BM60" s="6"/>
      <c r="BN60" s="6"/>
      <c r="BO60" s="6"/>
      <c r="BP60" s="6"/>
    </row>
    <row r="61" spans="1:68" s="84" customFormat="1" ht="13.5" customHeight="1">
      <c r="A61" s="197" t="s">
        <v>101</v>
      </c>
      <c r="B61" s="191" t="s">
        <v>39</v>
      </c>
      <c r="C61" s="80">
        <v>1</v>
      </c>
      <c r="D61" s="81">
        <v>0</v>
      </c>
      <c r="E61" s="82">
        <v>3</v>
      </c>
      <c r="F61" s="80"/>
      <c r="G61" s="81"/>
      <c r="H61" s="82"/>
      <c r="I61" s="80">
        <v>2</v>
      </c>
      <c r="J61" s="81">
        <v>3</v>
      </c>
      <c r="K61" s="82">
        <v>1</v>
      </c>
      <c r="L61" s="80">
        <v>0</v>
      </c>
      <c r="M61" s="81">
        <v>3</v>
      </c>
      <c r="N61" s="82">
        <v>1</v>
      </c>
      <c r="O61" s="80">
        <v>2</v>
      </c>
      <c r="P61" s="81">
        <v>1</v>
      </c>
      <c r="Q61" s="82">
        <v>3</v>
      </c>
      <c r="R61" s="80">
        <v>2</v>
      </c>
      <c r="S61" s="81">
        <v>2</v>
      </c>
      <c r="T61" s="82">
        <v>0</v>
      </c>
      <c r="U61" s="80">
        <v>1</v>
      </c>
      <c r="V61" s="81">
        <v>0</v>
      </c>
      <c r="W61" s="82">
        <v>2</v>
      </c>
      <c r="X61" s="80"/>
      <c r="Y61" s="81"/>
      <c r="Z61" s="82"/>
      <c r="AA61" s="80"/>
      <c r="AB61" s="81"/>
      <c r="AC61" s="82"/>
      <c r="AD61" s="412"/>
      <c r="AE61" s="81"/>
      <c r="AF61" s="82"/>
      <c r="AG61" s="142"/>
      <c r="AH61" s="81"/>
      <c r="AI61" s="82"/>
      <c r="AJ61" s="142"/>
      <c r="AK61" s="81"/>
      <c r="AL61" s="82"/>
      <c r="AM61" s="142"/>
      <c r="AN61" s="81"/>
      <c r="AO61" s="82"/>
      <c r="AP61" s="142"/>
      <c r="AQ61" s="81"/>
      <c r="AR61" s="82"/>
      <c r="AS61" s="142"/>
      <c r="AT61" s="81"/>
      <c r="AU61" s="82"/>
      <c r="AV61" s="142"/>
      <c r="AW61" s="81"/>
      <c r="AX61" s="82"/>
      <c r="AY61" s="142"/>
      <c r="AZ61" s="81"/>
      <c r="BA61" s="82"/>
      <c r="BB61" s="142"/>
      <c r="BC61" s="81"/>
      <c r="BD61" s="82"/>
      <c r="BE61" s="89">
        <f t="shared" si="5"/>
        <v>27</v>
      </c>
      <c r="BF61" s="83">
        <f t="shared" si="4"/>
        <v>5.4</v>
      </c>
      <c r="BG61" s="794">
        <f>SUM(BF61:BF65)</f>
        <v>16.6</v>
      </c>
      <c r="BH61" s="6"/>
      <c r="BI61" s="6"/>
      <c r="BJ61" s="6"/>
      <c r="BK61" s="6"/>
      <c r="BL61" s="6"/>
      <c r="BM61" s="6"/>
      <c r="BN61" s="6"/>
      <c r="BO61" s="6"/>
      <c r="BP61" s="6"/>
    </row>
    <row r="62" spans="1:68" s="84" customFormat="1" ht="13.5" customHeight="1">
      <c r="A62" s="199" t="s">
        <v>101</v>
      </c>
      <c r="B62" s="121" t="str">
        <f>Rezultati!B101</f>
        <v>Mārtiņs Bleija</v>
      </c>
      <c r="C62" s="85">
        <v>0</v>
      </c>
      <c r="D62" s="87">
        <v>3</v>
      </c>
      <c r="E62" s="88">
        <v>0</v>
      </c>
      <c r="F62" s="85"/>
      <c r="G62" s="87"/>
      <c r="H62" s="88"/>
      <c r="I62" s="85">
        <v>1</v>
      </c>
      <c r="J62" s="87">
        <v>1</v>
      </c>
      <c r="K62" s="88">
        <v>1</v>
      </c>
      <c r="L62" s="85"/>
      <c r="M62" s="87"/>
      <c r="N62" s="88"/>
      <c r="O62" s="85">
        <v>0</v>
      </c>
      <c r="P62" s="87">
        <v>2</v>
      </c>
      <c r="Q62" s="88">
        <v>0</v>
      </c>
      <c r="R62" s="85">
        <v>0</v>
      </c>
      <c r="S62" s="87">
        <v>0</v>
      </c>
      <c r="T62" s="88">
        <v>1</v>
      </c>
      <c r="U62" s="85"/>
      <c r="V62" s="87"/>
      <c r="W62" s="88"/>
      <c r="X62" s="85"/>
      <c r="Y62" s="87"/>
      <c r="Z62" s="88"/>
      <c r="AA62" s="85"/>
      <c r="AB62" s="87"/>
      <c r="AC62" s="88"/>
      <c r="AD62" s="413"/>
      <c r="AE62" s="87"/>
      <c r="AF62" s="88"/>
      <c r="AG62" s="144"/>
      <c r="AH62" s="87"/>
      <c r="AI62" s="88"/>
      <c r="AJ62" s="144"/>
      <c r="AK62" s="87"/>
      <c r="AL62" s="88"/>
      <c r="AM62" s="144"/>
      <c r="AN62" s="87"/>
      <c r="AO62" s="88"/>
      <c r="AP62" s="144"/>
      <c r="AQ62" s="87"/>
      <c r="AR62" s="88"/>
      <c r="AS62" s="144"/>
      <c r="AT62" s="87"/>
      <c r="AU62" s="88"/>
      <c r="AV62" s="144"/>
      <c r="AW62" s="87"/>
      <c r="AX62" s="88"/>
      <c r="AY62" s="144"/>
      <c r="AZ62" s="87"/>
      <c r="BA62" s="88"/>
      <c r="BB62" s="144"/>
      <c r="BC62" s="87"/>
      <c r="BD62" s="88"/>
      <c r="BE62" s="89">
        <f t="shared" si="5"/>
        <v>9</v>
      </c>
      <c r="BF62" s="89">
        <f t="shared" si="4"/>
        <v>1.8</v>
      </c>
      <c r="BG62" s="795"/>
      <c r="BH62" s="6"/>
      <c r="BI62" s="6"/>
      <c r="BJ62" s="6"/>
      <c r="BK62" s="6"/>
      <c r="BL62" s="6"/>
      <c r="BM62" s="6"/>
      <c r="BN62" s="6"/>
      <c r="BO62" s="6"/>
      <c r="BP62" s="6"/>
    </row>
    <row r="63" spans="1:68" s="84" customFormat="1" ht="13.5" customHeight="1">
      <c r="A63" s="199" t="s">
        <v>101</v>
      </c>
      <c r="B63" s="192" t="s">
        <v>41</v>
      </c>
      <c r="C63" s="85">
        <v>2</v>
      </c>
      <c r="D63" s="87">
        <v>2</v>
      </c>
      <c r="E63" s="88">
        <v>1</v>
      </c>
      <c r="F63" s="85"/>
      <c r="G63" s="87"/>
      <c r="H63" s="88"/>
      <c r="I63" s="85">
        <v>1</v>
      </c>
      <c r="J63" s="87">
        <v>1</v>
      </c>
      <c r="K63" s="88">
        <v>1</v>
      </c>
      <c r="L63" s="85">
        <v>2</v>
      </c>
      <c r="M63" s="87">
        <v>1</v>
      </c>
      <c r="N63" s="88">
        <v>2</v>
      </c>
      <c r="O63" s="85">
        <v>1</v>
      </c>
      <c r="P63" s="87">
        <v>3</v>
      </c>
      <c r="Q63" s="88">
        <v>1</v>
      </c>
      <c r="R63" s="85">
        <v>1</v>
      </c>
      <c r="S63" s="87">
        <v>1</v>
      </c>
      <c r="T63" s="88">
        <v>0</v>
      </c>
      <c r="U63" s="85">
        <v>3</v>
      </c>
      <c r="V63" s="87">
        <v>0</v>
      </c>
      <c r="W63" s="88">
        <v>1</v>
      </c>
      <c r="X63" s="85"/>
      <c r="Y63" s="87"/>
      <c r="Z63" s="88"/>
      <c r="AA63" s="85"/>
      <c r="AB63" s="87"/>
      <c r="AC63" s="88"/>
      <c r="AD63" s="413"/>
      <c r="AE63" s="87"/>
      <c r="AF63" s="88"/>
      <c r="AG63" s="144"/>
      <c r="AH63" s="87"/>
      <c r="AI63" s="88"/>
      <c r="AJ63" s="144"/>
      <c r="AK63" s="87"/>
      <c r="AL63" s="88"/>
      <c r="AM63" s="144"/>
      <c r="AN63" s="87"/>
      <c r="AO63" s="88"/>
      <c r="AP63" s="144"/>
      <c r="AQ63" s="87"/>
      <c r="AR63" s="88"/>
      <c r="AS63" s="144"/>
      <c r="AT63" s="87"/>
      <c r="AU63" s="88"/>
      <c r="AV63" s="144"/>
      <c r="AW63" s="87"/>
      <c r="AX63" s="88"/>
      <c r="AY63" s="144"/>
      <c r="AZ63" s="87"/>
      <c r="BA63" s="88"/>
      <c r="BB63" s="144"/>
      <c r="BC63" s="87"/>
      <c r="BD63" s="88"/>
      <c r="BE63" s="89">
        <f t="shared" si="5"/>
        <v>24</v>
      </c>
      <c r="BF63" s="89">
        <f t="shared" si="4"/>
        <v>4.800000000000001</v>
      </c>
      <c r="BG63" s="795"/>
      <c r="BH63" s="6"/>
      <c r="BI63" s="6"/>
      <c r="BJ63" s="6"/>
      <c r="BK63" s="6"/>
      <c r="BL63" s="6"/>
      <c r="BM63" s="6"/>
      <c r="BN63" s="6"/>
      <c r="BO63" s="6"/>
      <c r="BP63" s="6"/>
    </row>
    <row r="64" spans="1:68" s="84" customFormat="1" ht="13.5" customHeight="1">
      <c r="A64" s="199" t="s">
        <v>101</v>
      </c>
      <c r="B64" s="419" t="str">
        <f>Rezultati!B105</f>
        <v>Solvita Tauriņa</v>
      </c>
      <c r="C64" s="85"/>
      <c r="D64" s="87"/>
      <c r="E64" s="88"/>
      <c r="F64" s="85"/>
      <c r="G64" s="87"/>
      <c r="H64" s="88"/>
      <c r="I64" s="85"/>
      <c r="J64" s="87"/>
      <c r="K64" s="88"/>
      <c r="L64" s="85">
        <v>1</v>
      </c>
      <c r="M64" s="87">
        <v>2</v>
      </c>
      <c r="N64" s="88">
        <v>0</v>
      </c>
      <c r="O64" s="85"/>
      <c r="P64" s="87"/>
      <c r="Q64" s="88"/>
      <c r="R64" s="85"/>
      <c r="S64" s="87"/>
      <c r="T64" s="88"/>
      <c r="U64" s="85">
        <v>1</v>
      </c>
      <c r="V64" s="87">
        <v>1</v>
      </c>
      <c r="W64" s="88">
        <v>1</v>
      </c>
      <c r="X64" s="85"/>
      <c r="Y64" s="87"/>
      <c r="Z64" s="88"/>
      <c r="AA64" s="85"/>
      <c r="AB64" s="87"/>
      <c r="AC64" s="88"/>
      <c r="AD64" s="413"/>
      <c r="AE64" s="87"/>
      <c r="AF64" s="88"/>
      <c r="AG64" s="144"/>
      <c r="AH64" s="87"/>
      <c r="AI64" s="88"/>
      <c r="AJ64" s="144"/>
      <c r="AK64" s="87"/>
      <c r="AL64" s="88"/>
      <c r="AM64" s="144"/>
      <c r="AN64" s="87"/>
      <c r="AO64" s="88"/>
      <c r="AP64" s="144"/>
      <c r="AQ64" s="87"/>
      <c r="AR64" s="88"/>
      <c r="AS64" s="144"/>
      <c r="AT64" s="87"/>
      <c r="AU64" s="88"/>
      <c r="AV64" s="144"/>
      <c r="AW64" s="87"/>
      <c r="AX64" s="88"/>
      <c r="AY64" s="144"/>
      <c r="AZ64" s="87"/>
      <c r="BA64" s="88"/>
      <c r="BB64" s="144"/>
      <c r="BC64" s="87"/>
      <c r="BD64" s="88"/>
      <c r="BE64" s="89">
        <f>SUM(C64:BD64)</f>
        <v>6</v>
      </c>
      <c r="BF64" s="89">
        <f t="shared" si="4"/>
        <v>1.2000000000000002</v>
      </c>
      <c r="BG64" s="795"/>
      <c r="BH64" s="6"/>
      <c r="BI64" s="6"/>
      <c r="BJ64" s="6"/>
      <c r="BK64" s="6"/>
      <c r="BL64" s="6"/>
      <c r="BM64" s="6"/>
      <c r="BN64" s="6"/>
      <c r="BO64" s="6"/>
      <c r="BP64" s="6"/>
    </row>
    <row r="65" spans="1:68" s="84" customFormat="1" ht="13.5" customHeight="1" thickBot="1">
      <c r="A65" s="200" t="s">
        <v>101</v>
      </c>
      <c r="B65" s="193" t="str">
        <f>Rezultati!B107</f>
        <v>Ilze Raņķe</v>
      </c>
      <c r="C65" s="85">
        <v>1</v>
      </c>
      <c r="D65" s="87">
        <v>1</v>
      </c>
      <c r="E65" s="88">
        <v>2</v>
      </c>
      <c r="F65" s="85"/>
      <c r="G65" s="87"/>
      <c r="H65" s="88"/>
      <c r="I65" s="85">
        <v>1</v>
      </c>
      <c r="J65" s="87">
        <v>0</v>
      </c>
      <c r="K65" s="88">
        <v>0</v>
      </c>
      <c r="L65" s="85">
        <v>1</v>
      </c>
      <c r="M65" s="87">
        <v>0</v>
      </c>
      <c r="N65" s="88">
        <v>0</v>
      </c>
      <c r="O65" s="85">
        <v>1</v>
      </c>
      <c r="P65" s="87">
        <v>1</v>
      </c>
      <c r="Q65" s="88">
        <v>0</v>
      </c>
      <c r="R65" s="85">
        <v>0</v>
      </c>
      <c r="S65" s="87">
        <v>3</v>
      </c>
      <c r="T65" s="88">
        <v>1</v>
      </c>
      <c r="U65" s="85">
        <v>0</v>
      </c>
      <c r="V65" s="87">
        <v>4</v>
      </c>
      <c r="W65" s="88">
        <v>1</v>
      </c>
      <c r="X65" s="85"/>
      <c r="Y65" s="87"/>
      <c r="Z65" s="88"/>
      <c r="AA65" s="85"/>
      <c r="AB65" s="87"/>
      <c r="AC65" s="88"/>
      <c r="AD65" s="413"/>
      <c r="AE65" s="87"/>
      <c r="AF65" s="88"/>
      <c r="AG65" s="144"/>
      <c r="AH65" s="87"/>
      <c r="AI65" s="88"/>
      <c r="AJ65" s="144"/>
      <c r="AK65" s="87"/>
      <c r="AL65" s="88"/>
      <c r="AM65" s="144"/>
      <c r="AN65" s="87"/>
      <c r="AO65" s="88"/>
      <c r="AP65" s="144"/>
      <c r="AQ65" s="87"/>
      <c r="AR65" s="88"/>
      <c r="AS65" s="144"/>
      <c r="AT65" s="87"/>
      <c r="AU65" s="88"/>
      <c r="AV65" s="144"/>
      <c r="AW65" s="87"/>
      <c r="AX65" s="88"/>
      <c r="AY65" s="144"/>
      <c r="AZ65" s="87"/>
      <c r="BA65" s="88"/>
      <c r="BB65" s="144"/>
      <c r="BC65" s="87"/>
      <c r="BD65" s="88"/>
      <c r="BE65" s="89">
        <f t="shared" si="5"/>
        <v>17</v>
      </c>
      <c r="BF65" s="89">
        <f t="shared" si="4"/>
        <v>3.4000000000000004</v>
      </c>
      <c r="BG65" s="795"/>
      <c r="BH65" s="6"/>
      <c r="BI65" s="6"/>
      <c r="BJ65" s="6"/>
      <c r="BK65" s="6"/>
      <c r="BL65" s="6"/>
      <c r="BM65" s="6"/>
      <c r="BN65" s="6"/>
      <c r="BO65" s="6"/>
      <c r="BP65" s="6"/>
    </row>
    <row r="66" spans="1:68" ht="12.75" customHeight="1">
      <c r="A66" s="155" t="s">
        <v>78</v>
      </c>
      <c r="B66" s="100" t="s">
        <v>79</v>
      </c>
      <c r="C66" s="61"/>
      <c r="D66" s="64"/>
      <c r="E66" s="205"/>
      <c r="F66" s="61"/>
      <c r="G66" s="64"/>
      <c r="H66" s="65"/>
      <c r="I66" s="61"/>
      <c r="J66" s="64"/>
      <c r="K66" s="65"/>
      <c r="L66" s="61"/>
      <c r="M66" s="64"/>
      <c r="N66" s="65"/>
      <c r="O66" s="61"/>
      <c r="P66" s="64"/>
      <c r="Q66" s="65"/>
      <c r="R66" s="61"/>
      <c r="S66" s="64"/>
      <c r="T66" s="65"/>
      <c r="U66" s="61"/>
      <c r="V66" s="64"/>
      <c r="W66" s="65"/>
      <c r="X66" s="61"/>
      <c r="Y66" s="64"/>
      <c r="Z66" s="65"/>
      <c r="AA66" s="61"/>
      <c r="AB66" s="64"/>
      <c r="AC66" s="65"/>
      <c r="AD66" s="409"/>
      <c r="AE66" s="64"/>
      <c r="AF66" s="65"/>
      <c r="AG66" s="138"/>
      <c r="AH66" s="64"/>
      <c r="AI66" s="65"/>
      <c r="AJ66" s="138"/>
      <c r="AK66" s="64"/>
      <c r="AL66" s="65"/>
      <c r="AM66" s="138"/>
      <c r="AN66" s="64"/>
      <c r="AO66" s="65"/>
      <c r="AP66" s="138"/>
      <c r="AQ66" s="64"/>
      <c r="AR66" s="65"/>
      <c r="AS66" s="138"/>
      <c r="AT66" s="64"/>
      <c r="AU66" s="65"/>
      <c r="AV66" s="138"/>
      <c r="AW66" s="64"/>
      <c r="AX66" s="65"/>
      <c r="AY66" s="138"/>
      <c r="AZ66" s="64"/>
      <c r="BA66" s="65"/>
      <c r="BB66" s="138"/>
      <c r="BC66" s="64"/>
      <c r="BD66" s="65"/>
      <c r="BE66" s="66">
        <f t="shared" si="5"/>
        <v>0</v>
      </c>
      <c r="BF66" s="66">
        <f t="shared" si="4"/>
        <v>0</v>
      </c>
      <c r="BG66" s="792">
        <f>SUM(BF66:BF72)</f>
        <v>12</v>
      </c>
      <c r="BH66" s="6"/>
      <c r="BI66" s="6"/>
      <c r="BJ66" s="6"/>
      <c r="BK66" s="6"/>
      <c r="BL66" s="6"/>
      <c r="BM66" s="6"/>
      <c r="BN66" s="6"/>
      <c r="BO66" s="6"/>
      <c r="BP66" s="6"/>
    </row>
    <row r="67" spans="1:68" ht="12.75" customHeight="1">
      <c r="A67" s="156" t="s">
        <v>78</v>
      </c>
      <c r="B67" s="95" t="s">
        <v>80</v>
      </c>
      <c r="C67" s="67">
        <v>0</v>
      </c>
      <c r="D67" s="70">
        <v>0</v>
      </c>
      <c r="E67" s="206">
        <v>3</v>
      </c>
      <c r="F67" s="67"/>
      <c r="G67" s="70"/>
      <c r="H67" s="71"/>
      <c r="I67" s="67">
        <v>1</v>
      </c>
      <c r="J67" s="70">
        <v>2</v>
      </c>
      <c r="K67" s="71">
        <v>0</v>
      </c>
      <c r="L67" s="67">
        <v>0</v>
      </c>
      <c r="M67" s="70">
        <v>1</v>
      </c>
      <c r="N67" s="71">
        <v>0</v>
      </c>
      <c r="O67" s="67">
        <v>1</v>
      </c>
      <c r="P67" s="70">
        <v>0</v>
      </c>
      <c r="Q67" s="71">
        <v>0</v>
      </c>
      <c r="R67" s="67">
        <v>2</v>
      </c>
      <c r="S67" s="70">
        <v>1</v>
      </c>
      <c r="T67" s="71">
        <v>0</v>
      </c>
      <c r="U67" s="67">
        <v>0</v>
      </c>
      <c r="V67" s="70">
        <v>1</v>
      </c>
      <c r="W67" s="71">
        <v>1</v>
      </c>
      <c r="X67" s="67"/>
      <c r="Y67" s="70"/>
      <c r="Z67" s="71"/>
      <c r="AA67" s="67"/>
      <c r="AB67" s="70"/>
      <c r="AC67" s="71"/>
      <c r="AD67" s="410"/>
      <c r="AE67" s="70"/>
      <c r="AF67" s="71"/>
      <c r="AG67" s="139"/>
      <c r="AH67" s="70"/>
      <c r="AI67" s="71"/>
      <c r="AJ67" s="139"/>
      <c r="AK67" s="70"/>
      <c r="AL67" s="71"/>
      <c r="AM67" s="139"/>
      <c r="AN67" s="70"/>
      <c r="AO67" s="71"/>
      <c r="AP67" s="139"/>
      <c r="AQ67" s="70"/>
      <c r="AR67" s="71"/>
      <c r="AS67" s="139"/>
      <c r="AT67" s="70"/>
      <c r="AU67" s="71"/>
      <c r="AV67" s="139"/>
      <c r="AW67" s="70"/>
      <c r="AX67" s="71"/>
      <c r="AY67" s="139"/>
      <c r="AZ67" s="70"/>
      <c r="BA67" s="71"/>
      <c r="BB67" s="139"/>
      <c r="BC67" s="70"/>
      <c r="BD67" s="71"/>
      <c r="BE67" s="72">
        <f aca="true" t="shared" si="6" ref="BE67:BE84">SUM(C67:BD67)</f>
        <v>13</v>
      </c>
      <c r="BF67" s="72">
        <f t="shared" si="4"/>
        <v>2.6</v>
      </c>
      <c r="BG67" s="793"/>
      <c r="BH67" s="6"/>
      <c r="BI67" s="6"/>
      <c r="BJ67" s="6"/>
      <c r="BK67" s="6"/>
      <c r="BL67" s="6"/>
      <c r="BM67" s="6"/>
      <c r="BN67" s="6"/>
      <c r="BO67" s="6"/>
      <c r="BP67" s="6"/>
    </row>
    <row r="68" spans="1:68" ht="12.75" customHeight="1">
      <c r="A68" s="156" t="s">
        <v>78</v>
      </c>
      <c r="B68" s="95" t="str">
        <f>Rezultati!B112</f>
        <v>Edgars Kobiļuks</v>
      </c>
      <c r="C68" s="67"/>
      <c r="D68" s="70">
        <v>0</v>
      </c>
      <c r="E68" s="206">
        <v>0</v>
      </c>
      <c r="F68" s="67"/>
      <c r="G68" s="70"/>
      <c r="H68" s="71"/>
      <c r="I68" s="67">
        <v>0</v>
      </c>
      <c r="J68" s="70">
        <v>0</v>
      </c>
      <c r="K68" s="71">
        <v>0</v>
      </c>
      <c r="L68" s="67">
        <v>2</v>
      </c>
      <c r="M68" s="70">
        <v>1</v>
      </c>
      <c r="N68" s="71">
        <v>0</v>
      </c>
      <c r="O68" s="67">
        <v>1</v>
      </c>
      <c r="P68" s="70">
        <v>1</v>
      </c>
      <c r="Q68" s="71">
        <v>2</v>
      </c>
      <c r="R68" s="67">
        <v>1</v>
      </c>
      <c r="S68" s="70">
        <v>2</v>
      </c>
      <c r="T68" s="71">
        <v>1</v>
      </c>
      <c r="U68" s="67">
        <v>2</v>
      </c>
      <c r="V68" s="70">
        <v>0</v>
      </c>
      <c r="W68" s="71">
        <v>2</v>
      </c>
      <c r="X68" s="67"/>
      <c r="Y68" s="70"/>
      <c r="Z68" s="71"/>
      <c r="AA68" s="67"/>
      <c r="AB68" s="70"/>
      <c r="AC68" s="71"/>
      <c r="AD68" s="410"/>
      <c r="AE68" s="70"/>
      <c r="AF68" s="71"/>
      <c r="AG68" s="139"/>
      <c r="AH68" s="70"/>
      <c r="AI68" s="71"/>
      <c r="AJ68" s="139"/>
      <c r="AK68" s="70"/>
      <c r="AL68" s="71"/>
      <c r="AM68" s="139"/>
      <c r="AN68" s="70"/>
      <c r="AO68" s="71"/>
      <c r="AP68" s="139"/>
      <c r="AQ68" s="70"/>
      <c r="AR68" s="71"/>
      <c r="AS68" s="139"/>
      <c r="AT68" s="70"/>
      <c r="AU68" s="71"/>
      <c r="AV68" s="139"/>
      <c r="AW68" s="70"/>
      <c r="AX68" s="71"/>
      <c r="AY68" s="139"/>
      <c r="AZ68" s="70"/>
      <c r="BA68" s="71"/>
      <c r="BB68" s="139"/>
      <c r="BC68" s="70"/>
      <c r="BD68" s="71"/>
      <c r="BE68" s="72">
        <f t="shared" si="6"/>
        <v>15</v>
      </c>
      <c r="BF68" s="72">
        <f t="shared" si="4"/>
        <v>3</v>
      </c>
      <c r="BG68" s="793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.75" customHeight="1">
      <c r="A69" s="156" t="s">
        <v>78</v>
      </c>
      <c r="B69" s="95" t="str">
        <f>Rezultati!B114</f>
        <v>Aleksis Štokmanis</v>
      </c>
      <c r="C69" s="76"/>
      <c r="D69" s="77"/>
      <c r="E69" s="351"/>
      <c r="F69" s="76"/>
      <c r="G69" s="77"/>
      <c r="H69" s="78"/>
      <c r="I69" s="76"/>
      <c r="J69" s="77"/>
      <c r="K69" s="78"/>
      <c r="L69" s="76"/>
      <c r="M69" s="77"/>
      <c r="N69" s="78"/>
      <c r="O69" s="76"/>
      <c r="P69" s="77"/>
      <c r="Q69" s="78"/>
      <c r="R69" s="76"/>
      <c r="S69" s="77"/>
      <c r="T69" s="78"/>
      <c r="U69" s="76"/>
      <c r="V69" s="77"/>
      <c r="W69" s="78"/>
      <c r="X69" s="76"/>
      <c r="Y69" s="77"/>
      <c r="Z69" s="78"/>
      <c r="AA69" s="76"/>
      <c r="AB69" s="77"/>
      <c r="AC69" s="78"/>
      <c r="AD69" s="411"/>
      <c r="AE69" s="77"/>
      <c r="AF69" s="78"/>
      <c r="AG69" s="140"/>
      <c r="AH69" s="77"/>
      <c r="AI69" s="78"/>
      <c r="AJ69" s="140"/>
      <c r="AK69" s="77"/>
      <c r="AL69" s="78"/>
      <c r="AM69" s="140"/>
      <c r="AN69" s="77"/>
      <c r="AO69" s="78"/>
      <c r="AP69" s="140"/>
      <c r="AQ69" s="77"/>
      <c r="AR69" s="78"/>
      <c r="AS69" s="140"/>
      <c r="AT69" s="77"/>
      <c r="AU69" s="78"/>
      <c r="AV69" s="140"/>
      <c r="AW69" s="77"/>
      <c r="AX69" s="78"/>
      <c r="AY69" s="140"/>
      <c r="AZ69" s="77"/>
      <c r="BA69" s="78"/>
      <c r="BB69" s="140"/>
      <c r="BC69" s="77"/>
      <c r="BD69" s="78"/>
      <c r="BE69" s="72">
        <f>SUM(C69:BD69)</f>
        <v>0</v>
      </c>
      <c r="BF69" s="72">
        <f t="shared" si="4"/>
        <v>0</v>
      </c>
      <c r="BG69" s="793"/>
      <c r="BH69" s="6"/>
      <c r="BI69" s="6"/>
      <c r="BJ69" s="6"/>
      <c r="BK69" s="6"/>
      <c r="BL69" s="6"/>
      <c r="BM69" s="6"/>
      <c r="BN69" s="6"/>
      <c r="BO69" s="6"/>
      <c r="BP69" s="6"/>
    </row>
    <row r="70" spans="1:68" ht="12.75" customHeight="1">
      <c r="A70" s="156" t="s">
        <v>78</v>
      </c>
      <c r="B70" s="95" t="str">
        <f>Rezultati!B115</f>
        <v>Kārlis Lanģis</v>
      </c>
      <c r="C70" s="76">
        <v>2</v>
      </c>
      <c r="D70" s="77"/>
      <c r="E70" s="351"/>
      <c r="F70" s="76"/>
      <c r="G70" s="77"/>
      <c r="H70" s="78"/>
      <c r="I70" s="76"/>
      <c r="J70" s="77"/>
      <c r="K70" s="78"/>
      <c r="L70" s="76">
        <v>0</v>
      </c>
      <c r="M70" s="77">
        <v>2</v>
      </c>
      <c r="N70" s="78">
        <v>2</v>
      </c>
      <c r="O70" s="76">
        <v>1</v>
      </c>
      <c r="P70" s="77">
        <v>2</v>
      </c>
      <c r="Q70" s="78">
        <v>1</v>
      </c>
      <c r="R70" s="76">
        <v>3</v>
      </c>
      <c r="S70" s="77">
        <v>0</v>
      </c>
      <c r="T70" s="78">
        <v>0</v>
      </c>
      <c r="U70" s="76">
        <v>0</v>
      </c>
      <c r="V70" s="77">
        <v>1</v>
      </c>
      <c r="W70" s="78">
        <v>1</v>
      </c>
      <c r="X70" s="76"/>
      <c r="Y70" s="77"/>
      <c r="Z70" s="78"/>
      <c r="AA70" s="76"/>
      <c r="AB70" s="77"/>
      <c r="AC70" s="78"/>
      <c r="AD70" s="411"/>
      <c r="AE70" s="77"/>
      <c r="AF70" s="78"/>
      <c r="AG70" s="140"/>
      <c r="AH70" s="77"/>
      <c r="AI70" s="78"/>
      <c r="AJ70" s="140"/>
      <c r="AK70" s="77"/>
      <c r="AL70" s="78"/>
      <c r="AM70" s="140"/>
      <c r="AN70" s="77"/>
      <c r="AO70" s="78"/>
      <c r="AP70" s="140"/>
      <c r="AQ70" s="77"/>
      <c r="AR70" s="78"/>
      <c r="AS70" s="140"/>
      <c r="AT70" s="77"/>
      <c r="AU70" s="78"/>
      <c r="AV70" s="140"/>
      <c r="AW70" s="77"/>
      <c r="AX70" s="78"/>
      <c r="AY70" s="140"/>
      <c r="AZ70" s="77"/>
      <c r="BA70" s="78"/>
      <c r="BB70" s="140"/>
      <c r="BC70" s="77"/>
      <c r="BD70" s="78"/>
      <c r="BE70" s="72">
        <f>SUM(C70:BD70)</f>
        <v>15</v>
      </c>
      <c r="BF70" s="72">
        <f t="shared" si="4"/>
        <v>3</v>
      </c>
      <c r="BG70" s="793"/>
      <c r="BH70" s="6"/>
      <c r="BI70" s="6"/>
      <c r="BJ70" s="6"/>
      <c r="BK70" s="6"/>
      <c r="BL70" s="6"/>
      <c r="BM70" s="6"/>
      <c r="BN70" s="6"/>
      <c r="BO70" s="6"/>
      <c r="BP70" s="6"/>
    </row>
    <row r="71" spans="1:68" ht="12.75" customHeight="1">
      <c r="A71" s="156" t="s">
        <v>78</v>
      </c>
      <c r="B71" s="95" t="str">
        <f>Rezultati!B117</f>
        <v>Elviss Volkops</v>
      </c>
      <c r="C71" s="76">
        <v>1</v>
      </c>
      <c r="D71" s="77">
        <v>0</v>
      </c>
      <c r="E71" s="351">
        <v>1</v>
      </c>
      <c r="F71" s="76"/>
      <c r="G71" s="77"/>
      <c r="H71" s="78"/>
      <c r="I71" s="76">
        <v>2</v>
      </c>
      <c r="J71" s="77">
        <v>0</v>
      </c>
      <c r="K71" s="78">
        <v>0</v>
      </c>
      <c r="L71" s="76"/>
      <c r="M71" s="77"/>
      <c r="N71" s="78"/>
      <c r="O71" s="76"/>
      <c r="P71" s="77"/>
      <c r="Q71" s="78"/>
      <c r="R71" s="76"/>
      <c r="S71" s="77"/>
      <c r="T71" s="78"/>
      <c r="U71" s="76"/>
      <c r="V71" s="77"/>
      <c r="W71" s="78"/>
      <c r="X71" s="76"/>
      <c r="Y71" s="77"/>
      <c r="Z71" s="78"/>
      <c r="AA71" s="76"/>
      <c r="AB71" s="77"/>
      <c r="AC71" s="78"/>
      <c r="AD71" s="411"/>
      <c r="AE71" s="77"/>
      <c r="AF71" s="78"/>
      <c r="AG71" s="140"/>
      <c r="AH71" s="77"/>
      <c r="AI71" s="78"/>
      <c r="AJ71" s="140"/>
      <c r="AK71" s="77"/>
      <c r="AL71" s="78"/>
      <c r="AM71" s="140"/>
      <c r="AN71" s="77"/>
      <c r="AO71" s="78"/>
      <c r="AP71" s="140"/>
      <c r="AQ71" s="77"/>
      <c r="AR71" s="78"/>
      <c r="AS71" s="140"/>
      <c r="AT71" s="77"/>
      <c r="AU71" s="78"/>
      <c r="AV71" s="140"/>
      <c r="AW71" s="77"/>
      <c r="AX71" s="78"/>
      <c r="AY71" s="140"/>
      <c r="AZ71" s="77"/>
      <c r="BA71" s="78"/>
      <c r="BB71" s="140"/>
      <c r="BC71" s="77"/>
      <c r="BD71" s="78"/>
      <c r="BE71" s="72">
        <f>SUM(C71:BD71)</f>
        <v>4</v>
      </c>
      <c r="BF71" s="72">
        <f t="shared" si="4"/>
        <v>0.8</v>
      </c>
      <c r="BG71" s="793"/>
      <c r="BH71" s="6"/>
      <c r="BI71" s="6"/>
      <c r="BJ71" s="6"/>
      <c r="BK71" s="6"/>
      <c r="BL71" s="6"/>
      <c r="BM71" s="6"/>
      <c r="BN71" s="6"/>
      <c r="BO71" s="6"/>
      <c r="BP71" s="6"/>
    </row>
    <row r="72" spans="1:68" ht="12.75" customHeight="1" thickBot="1">
      <c r="A72" s="157" t="s">
        <v>78</v>
      </c>
      <c r="B72" s="99" t="str">
        <f>Rezultati!B119</f>
        <v>Eduards Kobiļuks</v>
      </c>
      <c r="C72" s="73">
        <v>0</v>
      </c>
      <c r="D72" s="74">
        <v>4</v>
      </c>
      <c r="E72" s="207">
        <v>0</v>
      </c>
      <c r="F72" s="73"/>
      <c r="G72" s="74"/>
      <c r="H72" s="75"/>
      <c r="I72" s="73">
        <v>2</v>
      </c>
      <c r="J72" s="74">
        <v>1</v>
      </c>
      <c r="K72" s="75">
        <v>0</v>
      </c>
      <c r="L72" s="73">
        <v>0</v>
      </c>
      <c r="M72" s="74">
        <v>2</v>
      </c>
      <c r="N72" s="75">
        <v>1</v>
      </c>
      <c r="O72" s="73">
        <v>0</v>
      </c>
      <c r="P72" s="74">
        <v>0</v>
      </c>
      <c r="Q72" s="75">
        <v>0</v>
      </c>
      <c r="R72" s="73">
        <v>0</v>
      </c>
      <c r="S72" s="74">
        <v>1</v>
      </c>
      <c r="T72" s="75">
        <v>0</v>
      </c>
      <c r="U72" s="73">
        <v>0</v>
      </c>
      <c r="V72" s="74">
        <v>2</v>
      </c>
      <c r="W72" s="75">
        <v>0</v>
      </c>
      <c r="X72" s="73"/>
      <c r="Y72" s="74"/>
      <c r="Z72" s="75"/>
      <c r="AA72" s="73"/>
      <c r="AB72" s="74"/>
      <c r="AC72" s="75"/>
      <c r="AD72" s="418"/>
      <c r="AE72" s="74"/>
      <c r="AF72" s="75"/>
      <c r="AG72" s="141"/>
      <c r="AH72" s="74"/>
      <c r="AI72" s="75"/>
      <c r="AJ72" s="141"/>
      <c r="AK72" s="74"/>
      <c r="AL72" s="75"/>
      <c r="AM72" s="141"/>
      <c r="AN72" s="74"/>
      <c r="AO72" s="75"/>
      <c r="AP72" s="141"/>
      <c r="AQ72" s="74"/>
      <c r="AR72" s="75"/>
      <c r="AS72" s="141"/>
      <c r="AT72" s="74"/>
      <c r="AU72" s="75"/>
      <c r="AV72" s="141"/>
      <c r="AW72" s="74"/>
      <c r="AX72" s="75"/>
      <c r="AY72" s="141"/>
      <c r="AZ72" s="74"/>
      <c r="BA72" s="75"/>
      <c r="BB72" s="141"/>
      <c r="BC72" s="74"/>
      <c r="BD72" s="75"/>
      <c r="BE72" s="79">
        <f t="shared" si="6"/>
        <v>13</v>
      </c>
      <c r="BF72" s="79">
        <f t="shared" si="4"/>
        <v>2.6</v>
      </c>
      <c r="BG72" s="793"/>
      <c r="BH72" s="6"/>
      <c r="BI72" s="6"/>
      <c r="BJ72" s="6"/>
      <c r="BK72" s="6"/>
      <c r="BL72" s="6"/>
      <c r="BM72" s="6"/>
      <c r="BN72" s="6"/>
      <c r="BO72" s="6"/>
      <c r="BP72" s="6"/>
    </row>
    <row r="73" spans="1:68" ht="12.75" customHeight="1">
      <c r="A73" s="160" t="s">
        <v>83</v>
      </c>
      <c r="B73" s="191" t="str">
        <f>Rezultati!B121</f>
        <v>Aldis Lapiņš</v>
      </c>
      <c r="C73" s="80">
        <v>1</v>
      </c>
      <c r="D73" s="81">
        <v>0</v>
      </c>
      <c r="E73" s="82">
        <v>2</v>
      </c>
      <c r="F73" s="80">
        <v>0</v>
      </c>
      <c r="G73" s="81">
        <v>0</v>
      </c>
      <c r="H73" s="82">
        <v>2</v>
      </c>
      <c r="I73" s="80">
        <v>1</v>
      </c>
      <c r="J73" s="81">
        <v>0</v>
      </c>
      <c r="K73" s="82">
        <v>0</v>
      </c>
      <c r="L73" s="80">
        <v>0</v>
      </c>
      <c r="M73" s="81">
        <v>1</v>
      </c>
      <c r="N73" s="82">
        <v>1</v>
      </c>
      <c r="O73" s="80"/>
      <c r="P73" s="81"/>
      <c r="Q73" s="82"/>
      <c r="R73" s="80"/>
      <c r="S73" s="81"/>
      <c r="T73" s="82"/>
      <c r="U73" s="80">
        <v>2</v>
      </c>
      <c r="V73" s="81">
        <v>2</v>
      </c>
      <c r="W73" s="82">
        <v>1</v>
      </c>
      <c r="X73" s="80"/>
      <c r="Y73" s="81"/>
      <c r="Z73" s="82"/>
      <c r="AA73" s="80"/>
      <c r="AB73" s="81"/>
      <c r="AC73" s="82"/>
      <c r="AD73" s="412"/>
      <c r="AE73" s="81"/>
      <c r="AF73" s="82"/>
      <c r="AG73" s="142"/>
      <c r="AH73" s="81"/>
      <c r="AI73" s="82"/>
      <c r="AJ73" s="142"/>
      <c r="AK73" s="81"/>
      <c r="AL73" s="82"/>
      <c r="AM73" s="142"/>
      <c r="AN73" s="81"/>
      <c r="AO73" s="82"/>
      <c r="AP73" s="142"/>
      <c r="AQ73" s="81"/>
      <c r="AR73" s="82"/>
      <c r="AS73" s="142"/>
      <c r="AT73" s="81"/>
      <c r="AU73" s="82"/>
      <c r="AV73" s="142"/>
      <c r="AW73" s="81"/>
      <c r="AX73" s="82"/>
      <c r="AY73" s="142"/>
      <c r="AZ73" s="81"/>
      <c r="BA73" s="82"/>
      <c r="BB73" s="142"/>
      <c r="BC73" s="81"/>
      <c r="BD73" s="82"/>
      <c r="BE73" s="83">
        <f t="shared" si="6"/>
        <v>13</v>
      </c>
      <c r="BF73" s="83">
        <f t="shared" si="4"/>
        <v>2.6</v>
      </c>
      <c r="BG73" s="794">
        <f>SUM(BF73:BF79)</f>
        <v>10.4</v>
      </c>
      <c r="BH73" s="6"/>
      <c r="BI73" s="6"/>
      <c r="BJ73" s="6"/>
      <c r="BK73" s="6"/>
      <c r="BL73" s="6"/>
      <c r="BM73" s="6"/>
      <c r="BN73" s="6"/>
      <c r="BO73" s="6"/>
      <c r="BP73" s="6"/>
    </row>
    <row r="74" spans="1:68" ht="12.75" customHeight="1">
      <c r="A74" s="162" t="s">
        <v>83</v>
      </c>
      <c r="B74" s="194" t="str">
        <f>Rezultati!B123</f>
        <v>Sandis Kārkliņš</v>
      </c>
      <c r="C74" s="125"/>
      <c r="D74" s="126"/>
      <c r="E74" s="127"/>
      <c r="F74" s="125"/>
      <c r="G74" s="126"/>
      <c r="H74" s="127"/>
      <c r="I74" s="125"/>
      <c r="J74" s="126"/>
      <c r="K74" s="127"/>
      <c r="L74" s="125">
        <v>1</v>
      </c>
      <c r="M74" s="126">
        <v>1</v>
      </c>
      <c r="N74" s="127">
        <v>1</v>
      </c>
      <c r="O74" s="125"/>
      <c r="P74" s="126"/>
      <c r="Q74" s="127"/>
      <c r="R74" s="125"/>
      <c r="S74" s="126"/>
      <c r="T74" s="127"/>
      <c r="U74" s="125">
        <v>0</v>
      </c>
      <c r="V74" s="126">
        <v>0</v>
      </c>
      <c r="W74" s="127">
        <v>0</v>
      </c>
      <c r="X74" s="125"/>
      <c r="Y74" s="126"/>
      <c r="Z74" s="127"/>
      <c r="AA74" s="125"/>
      <c r="AB74" s="126"/>
      <c r="AC74" s="127"/>
      <c r="AD74" s="174"/>
      <c r="AE74" s="126"/>
      <c r="AF74" s="127"/>
      <c r="AG74" s="143"/>
      <c r="AH74" s="126"/>
      <c r="AI74" s="127"/>
      <c r="AJ74" s="143"/>
      <c r="AK74" s="126"/>
      <c r="AL74" s="127"/>
      <c r="AM74" s="143"/>
      <c r="AN74" s="126"/>
      <c r="AO74" s="127"/>
      <c r="AP74" s="143"/>
      <c r="AQ74" s="126"/>
      <c r="AR74" s="127"/>
      <c r="AS74" s="143"/>
      <c r="AT74" s="126"/>
      <c r="AU74" s="127"/>
      <c r="AV74" s="143"/>
      <c r="AW74" s="126"/>
      <c r="AX74" s="127"/>
      <c r="AY74" s="143"/>
      <c r="AZ74" s="126"/>
      <c r="BA74" s="127"/>
      <c r="BB74" s="143"/>
      <c r="BC74" s="126"/>
      <c r="BD74" s="127"/>
      <c r="BE74" s="128"/>
      <c r="BF74" s="128"/>
      <c r="BG74" s="795"/>
      <c r="BH74" s="6"/>
      <c r="BI74" s="6"/>
      <c r="BJ74" s="6"/>
      <c r="BK74" s="6"/>
      <c r="BL74" s="6"/>
      <c r="BM74" s="6"/>
      <c r="BN74" s="6"/>
      <c r="BO74" s="6"/>
      <c r="BP74" s="6"/>
    </row>
    <row r="75" spans="1:68" ht="12.75" customHeight="1">
      <c r="A75" s="162" t="s">
        <v>83</v>
      </c>
      <c r="B75" s="121" t="str">
        <f>Rezultati!B125</f>
        <v>Jānis Bartušauskis</v>
      </c>
      <c r="C75" s="85">
        <v>0</v>
      </c>
      <c r="D75" s="87">
        <v>2</v>
      </c>
      <c r="E75" s="88">
        <v>1</v>
      </c>
      <c r="F75" s="85">
        <v>1</v>
      </c>
      <c r="G75" s="87">
        <v>0</v>
      </c>
      <c r="H75" s="88">
        <v>1</v>
      </c>
      <c r="I75" s="85"/>
      <c r="J75" s="87"/>
      <c r="K75" s="88"/>
      <c r="L75" s="85"/>
      <c r="M75" s="87"/>
      <c r="N75" s="88"/>
      <c r="O75" s="85"/>
      <c r="P75" s="87"/>
      <c r="Q75" s="88"/>
      <c r="R75" s="85"/>
      <c r="S75" s="87"/>
      <c r="T75" s="88"/>
      <c r="U75" s="85"/>
      <c r="V75" s="87"/>
      <c r="W75" s="88"/>
      <c r="X75" s="85"/>
      <c r="Y75" s="87"/>
      <c r="Z75" s="88"/>
      <c r="AA75" s="85"/>
      <c r="AB75" s="87"/>
      <c r="AC75" s="88"/>
      <c r="AD75" s="413"/>
      <c r="AE75" s="87"/>
      <c r="AF75" s="88"/>
      <c r="AG75" s="144"/>
      <c r="AH75" s="87"/>
      <c r="AI75" s="88"/>
      <c r="AJ75" s="144"/>
      <c r="AK75" s="87"/>
      <c r="AL75" s="88"/>
      <c r="AM75" s="144"/>
      <c r="AN75" s="87"/>
      <c r="AO75" s="88"/>
      <c r="AP75" s="144"/>
      <c r="AQ75" s="87"/>
      <c r="AR75" s="88"/>
      <c r="AS75" s="144"/>
      <c r="AT75" s="87"/>
      <c r="AU75" s="88"/>
      <c r="AV75" s="144"/>
      <c r="AW75" s="87"/>
      <c r="AX75" s="88"/>
      <c r="AY75" s="144"/>
      <c r="AZ75" s="87"/>
      <c r="BA75" s="88"/>
      <c r="BB75" s="144"/>
      <c r="BC75" s="87"/>
      <c r="BD75" s="88"/>
      <c r="BE75" s="89">
        <f t="shared" si="6"/>
        <v>5</v>
      </c>
      <c r="BF75" s="89">
        <f t="shared" si="4"/>
        <v>1</v>
      </c>
      <c r="BG75" s="795"/>
      <c r="BH75" s="6"/>
      <c r="BI75" s="6"/>
      <c r="BJ75" s="6"/>
      <c r="BK75" s="6"/>
      <c r="BL75" s="6"/>
      <c r="BM75" s="6"/>
      <c r="BN75" s="6"/>
      <c r="BO75" s="6"/>
      <c r="BP75" s="6"/>
    </row>
    <row r="76" spans="1:68" ht="12.75" customHeight="1">
      <c r="A76" s="162" t="s">
        <v>83</v>
      </c>
      <c r="B76" s="121" t="str">
        <f>Rezultati!B127</f>
        <v>Ingars Eriņš</v>
      </c>
      <c r="C76" s="85"/>
      <c r="D76" s="87"/>
      <c r="E76" s="88"/>
      <c r="F76" s="85"/>
      <c r="G76" s="87"/>
      <c r="H76" s="88"/>
      <c r="I76" s="85">
        <v>0</v>
      </c>
      <c r="J76" s="87">
        <v>0</v>
      </c>
      <c r="K76" s="88">
        <v>1</v>
      </c>
      <c r="L76" s="85"/>
      <c r="M76" s="87"/>
      <c r="N76" s="88"/>
      <c r="O76" s="85"/>
      <c r="P76" s="87"/>
      <c r="Q76" s="88"/>
      <c r="R76" s="85"/>
      <c r="S76" s="87"/>
      <c r="T76" s="88"/>
      <c r="U76" s="85"/>
      <c r="V76" s="87"/>
      <c r="W76" s="88"/>
      <c r="X76" s="85"/>
      <c r="Y76" s="87"/>
      <c r="Z76" s="88"/>
      <c r="AA76" s="85"/>
      <c r="AB76" s="87"/>
      <c r="AC76" s="88"/>
      <c r="AD76" s="413"/>
      <c r="AE76" s="87"/>
      <c r="AF76" s="88"/>
      <c r="AG76" s="144"/>
      <c r="AH76" s="87"/>
      <c r="AI76" s="88"/>
      <c r="AJ76" s="144"/>
      <c r="AK76" s="87"/>
      <c r="AL76" s="88"/>
      <c r="AM76" s="144"/>
      <c r="AN76" s="87"/>
      <c r="AO76" s="88"/>
      <c r="AP76" s="144"/>
      <c r="AQ76" s="87"/>
      <c r="AR76" s="88"/>
      <c r="AS76" s="144"/>
      <c r="AT76" s="87"/>
      <c r="AU76" s="88"/>
      <c r="AV76" s="144"/>
      <c r="AW76" s="87"/>
      <c r="AX76" s="88"/>
      <c r="AY76" s="144"/>
      <c r="AZ76" s="87"/>
      <c r="BA76" s="88"/>
      <c r="BB76" s="144"/>
      <c r="BC76" s="87"/>
      <c r="BD76" s="88"/>
      <c r="BE76" s="89">
        <f>SUM(C76:BD76)</f>
        <v>1</v>
      </c>
      <c r="BF76" s="89">
        <f>0.2*BE76</f>
        <v>0.2</v>
      </c>
      <c r="BG76" s="795"/>
      <c r="BH76" s="6"/>
      <c r="BI76" s="6"/>
      <c r="BJ76" s="6"/>
      <c r="BK76" s="6"/>
      <c r="BL76" s="6"/>
      <c r="BM76" s="6"/>
      <c r="BN76" s="6"/>
      <c r="BO76" s="6"/>
      <c r="BP76" s="6"/>
    </row>
    <row r="77" spans="1:68" ht="12.75" customHeight="1">
      <c r="A77" s="162" t="s">
        <v>83</v>
      </c>
      <c r="B77" s="121" t="str">
        <f>Rezultati!B129</f>
        <v>Aleksandrs Korjakins</v>
      </c>
      <c r="C77" s="85"/>
      <c r="D77" s="87"/>
      <c r="E77" s="88"/>
      <c r="F77" s="85"/>
      <c r="G77" s="87"/>
      <c r="H77" s="88"/>
      <c r="I77" s="85"/>
      <c r="J77" s="87"/>
      <c r="K77" s="88"/>
      <c r="L77" s="85"/>
      <c r="M77" s="87"/>
      <c r="N77" s="88"/>
      <c r="O77" s="85"/>
      <c r="P77" s="87"/>
      <c r="Q77" s="88"/>
      <c r="R77" s="85"/>
      <c r="S77" s="87"/>
      <c r="T77" s="88"/>
      <c r="U77" s="85"/>
      <c r="V77" s="87"/>
      <c r="W77" s="88"/>
      <c r="X77" s="85"/>
      <c r="Y77" s="87"/>
      <c r="Z77" s="88"/>
      <c r="AA77" s="85"/>
      <c r="AB77" s="87"/>
      <c r="AC77" s="88"/>
      <c r="AD77" s="413"/>
      <c r="AE77" s="87"/>
      <c r="AF77" s="88"/>
      <c r="AG77" s="144"/>
      <c r="AH77" s="87"/>
      <c r="AI77" s="88"/>
      <c r="AJ77" s="144"/>
      <c r="AK77" s="87"/>
      <c r="AL77" s="88"/>
      <c r="AM77" s="144"/>
      <c r="AN77" s="87"/>
      <c r="AO77" s="88"/>
      <c r="AP77" s="144"/>
      <c r="AQ77" s="87"/>
      <c r="AR77" s="88"/>
      <c r="AS77" s="144"/>
      <c r="AT77" s="87"/>
      <c r="AU77" s="88"/>
      <c r="AV77" s="144"/>
      <c r="AW77" s="87"/>
      <c r="AX77" s="88"/>
      <c r="AY77" s="144"/>
      <c r="AZ77" s="87"/>
      <c r="BA77" s="88"/>
      <c r="BB77" s="144"/>
      <c r="BC77" s="87"/>
      <c r="BD77" s="88"/>
      <c r="BE77" s="89">
        <f>SUM(C77:BD77)</f>
        <v>0</v>
      </c>
      <c r="BF77" s="89">
        <f t="shared" si="4"/>
        <v>0</v>
      </c>
      <c r="BG77" s="795"/>
      <c r="BH77" s="6"/>
      <c r="BI77" s="6"/>
      <c r="BJ77" s="6"/>
      <c r="BK77" s="6"/>
      <c r="BL77" s="6"/>
      <c r="BM77" s="6"/>
      <c r="BN77" s="6"/>
      <c r="BO77" s="6"/>
      <c r="BP77" s="6"/>
    </row>
    <row r="78" spans="1:68" ht="13.5" customHeight="1">
      <c r="A78" s="162" t="s">
        <v>83</v>
      </c>
      <c r="B78" s="121" t="s">
        <v>85</v>
      </c>
      <c r="C78" s="85">
        <v>1</v>
      </c>
      <c r="D78" s="87">
        <v>1</v>
      </c>
      <c r="E78" s="88">
        <v>2</v>
      </c>
      <c r="F78" s="85">
        <v>0</v>
      </c>
      <c r="G78" s="87">
        <v>1</v>
      </c>
      <c r="H78" s="88">
        <v>2</v>
      </c>
      <c r="I78" s="85">
        <v>2</v>
      </c>
      <c r="J78" s="87">
        <v>1</v>
      </c>
      <c r="K78" s="88">
        <v>1</v>
      </c>
      <c r="L78" s="85">
        <v>1</v>
      </c>
      <c r="M78" s="87">
        <v>0</v>
      </c>
      <c r="N78" s="88">
        <v>1</v>
      </c>
      <c r="O78" s="85"/>
      <c r="P78" s="87"/>
      <c r="Q78" s="88"/>
      <c r="R78" s="85"/>
      <c r="S78" s="87"/>
      <c r="T78" s="88"/>
      <c r="U78" s="85">
        <v>2</v>
      </c>
      <c r="V78" s="87">
        <v>1</v>
      </c>
      <c r="W78" s="88">
        <v>2</v>
      </c>
      <c r="X78" s="85"/>
      <c r="Y78" s="87"/>
      <c r="Z78" s="88"/>
      <c r="AA78" s="85"/>
      <c r="AB78" s="87"/>
      <c r="AC78" s="88"/>
      <c r="AD78" s="413"/>
      <c r="AE78" s="87"/>
      <c r="AF78" s="88"/>
      <c r="AG78" s="144"/>
      <c r="AH78" s="87"/>
      <c r="AI78" s="88"/>
      <c r="AJ78" s="144"/>
      <c r="AK78" s="87"/>
      <c r="AL78" s="88"/>
      <c r="AM78" s="144"/>
      <c r="AN78" s="87"/>
      <c r="AO78" s="88"/>
      <c r="AP78" s="144"/>
      <c r="AQ78" s="87"/>
      <c r="AR78" s="88"/>
      <c r="AS78" s="144"/>
      <c r="AT78" s="87"/>
      <c r="AU78" s="88"/>
      <c r="AV78" s="144"/>
      <c r="AW78" s="87"/>
      <c r="AX78" s="88"/>
      <c r="AY78" s="144"/>
      <c r="AZ78" s="87"/>
      <c r="BA78" s="88"/>
      <c r="BB78" s="144"/>
      <c r="BC78" s="87"/>
      <c r="BD78" s="88"/>
      <c r="BE78" s="89">
        <f t="shared" si="6"/>
        <v>18</v>
      </c>
      <c r="BF78" s="89">
        <f t="shared" si="4"/>
        <v>3.6</v>
      </c>
      <c r="BG78" s="795"/>
      <c r="BH78" s="6"/>
      <c r="BI78" s="6"/>
      <c r="BJ78" s="6"/>
      <c r="BK78" s="6"/>
      <c r="BL78" s="6"/>
      <c r="BM78" s="6"/>
      <c r="BN78" s="6"/>
      <c r="BO78" s="6"/>
      <c r="BP78" s="6"/>
    </row>
    <row r="79" spans="1:68" ht="15" customHeight="1" thickBot="1">
      <c r="A79" s="163" t="s">
        <v>83</v>
      </c>
      <c r="B79" s="170" t="s">
        <v>86</v>
      </c>
      <c r="C79" s="90">
        <v>2</v>
      </c>
      <c r="D79" s="91">
        <v>0</v>
      </c>
      <c r="E79" s="92">
        <v>2</v>
      </c>
      <c r="F79" s="90">
        <v>1</v>
      </c>
      <c r="G79" s="91">
        <v>0</v>
      </c>
      <c r="H79" s="92">
        <v>2</v>
      </c>
      <c r="I79" s="90">
        <v>0</v>
      </c>
      <c r="J79" s="91">
        <v>2</v>
      </c>
      <c r="K79" s="92">
        <v>0</v>
      </c>
      <c r="L79" s="90">
        <v>0</v>
      </c>
      <c r="M79" s="91">
        <v>0</v>
      </c>
      <c r="N79" s="92">
        <v>1</v>
      </c>
      <c r="O79" s="90"/>
      <c r="P79" s="91"/>
      <c r="Q79" s="92"/>
      <c r="R79" s="90"/>
      <c r="S79" s="91"/>
      <c r="T79" s="92"/>
      <c r="U79" s="90">
        <v>4</v>
      </c>
      <c r="V79" s="91">
        <v>1</v>
      </c>
      <c r="W79" s="92">
        <v>0</v>
      </c>
      <c r="X79" s="90"/>
      <c r="Y79" s="91"/>
      <c r="Z79" s="92"/>
      <c r="AA79" s="90"/>
      <c r="AB79" s="91"/>
      <c r="AC79" s="92"/>
      <c r="AD79" s="415"/>
      <c r="AE79" s="91"/>
      <c r="AF79" s="92"/>
      <c r="AG79" s="145"/>
      <c r="AH79" s="91"/>
      <c r="AI79" s="92"/>
      <c r="AJ79" s="145"/>
      <c r="AK79" s="91"/>
      <c r="AL79" s="92"/>
      <c r="AM79" s="145"/>
      <c r="AN79" s="91"/>
      <c r="AO79" s="92"/>
      <c r="AP79" s="145"/>
      <c r="AQ79" s="91"/>
      <c r="AR79" s="92"/>
      <c r="AS79" s="145"/>
      <c r="AT79" s="91"/>
      <c r="AU79" s="92"/>
      <c r="AV79" s="145"/>
      <c r="AW79" s="91"/>
      <c r="AX79" s="92"/>
      <c r="AY79" s="145"/>
      <c r="AZ79" s="91"/>
      <c r="BA79" s="92"/>
      <c r="BB79" s="145"/>
      <c r="BC79" s="91"/>
      <c r="BD79" s="92"/>
      <c r="BE79" s="93">
        <f t="shared" si="6"/>
        <v>15</v>
      </c>
      <c r="BF79" s="93">
        <f t="shared" si="4"/>
        <v>3</v>
      </c>
      <c r="BG79" s="796"/>
      <c r="BH79" s="6"/>
      <c r="BI79" s="6"/>
      <c r="BJ79" s="6"/>
      <c r="BK79" s="6"/>
      <c r="BL79" s="6"/>
      <c r="BM79" s="6"/>
      <c r="BN79" s="6"/>
      <c r="BO79" s="6"/>
      <c r="BP79" s="6"/>
    </row>
    <row r="80" spans="1:68" ht="15" customHeight="1">
      <c r="A80" s="155" t="s">
        <v>87</v>
      </c>
      <c r="B80" s="100" t="s">
        <v>89</v>
      </c>
      <c r="C80" s="61"/>
      <c r="D80" s="64"/>
      <c r="E80" s="65"/>
      <c r="F80" s="61"/>
      <c r="G80" s="64"/>
      <c r="H80" s="65"/>
      <c r="I80" s="61"/>
      <c r="J80" s="64"/>
      <c r="K80" s="65"/>
      <c r="L80" s="61">
        <v>0</v>
      </c>
      <c r="M80" s="64">
        <v>1</v>
      </c>
      <c r="N80" s="65">
        <v>1</v>
      </c>
      <c r="O80" s="61">
        <v>1</v>
      </c>
      <c r="P80" s="64">
        <v>2</v>
      </c>
      <c r="Q80" s="65">
        <v>0</v>
      </c>
      <c r="R80" s="61">
        <v>0</v>
      </c>
      <c r="S80" s="64">
        <v>2</v>
      </c>
      <c r="T80" s="65">
        <v>1</v>
      </c>
      <c r="U80" s="61">
        <v>0</v>
      </c>
      <c r="V80" s="64">
        <v>1</v>
      </c>
      <c r="W80" s="65">
        <v>0</v>
      </c>
      <c r="X80" s="61"/>
      <c r="Y80" s="64"/>
      <c r="Z80" s="65"/>
      <c r="AA80" s="61"/>
      <c r="AB80" s="64"/>
      <c r="AC80" s="65"/>
      <c r="AD80" s="409"/>
      <c r="AE80" s="64"/>
      <c r="AF80" s="65"/>
      <c r="AG80" s="138"/>
      <c r="AH80" s="64"/>
      <c r="AI80" s="65"/>
      <c r="AJ80" s="138"/>
      <c r="AK80" s="64"/>
      <c r="AL80" s="65"/>
      <c r="AM80" s="138"/>
      <c r="AN80" s="64"/>
      <c r="AO80" s="65"/>
      <c r="AP80" s="138"/>
      <c r="AQ80" s="64"/>
      <c r="AR80" s="65"/>
      <c r="AS80" s="138"/>
      <c r="AT80" s="64"/>
      <c r="AU80" s="65"/>
      <c r="AV80" s="138"/>
      <c r="AW80" s="64"/>
      <c r="AX80" s="65"/>
      <c r="AY80" s="138"/>
      <c r="AZ80" s="64"/>
      <c r="BA80" s="65"/>
      <c r="BB80" s="138"/>
      <c r="BC80" s="64"/>
      <c r="BD80" s="65"/>
      <c r="BE80" s="66">
        <f t="shared" si="6"/>
        <v>9</v>
      </c>
      <c r="BF80" s="66">
        <f t="shared" si="4"/>
        <v>1.8</v>
      </c>
      <c r="BG80" s="792">
        <f>SUM(BF80:BF84)</f>
        <v>14.6</v>
      </c>
      <c r="BH80" s="6"/>
      <c r="BI80" s="6"/>
      <c r="BJ80" s="6"/>
      <c r="BK80" s="6"/>
      <c r="BL80" s="6"/>
      <c r="BM80" s="6"/>
      <c r="BN80" s="6"/>
      <c r="BO80" s="6"/>
      <c r="BP80" s="6"/>
    </row>
    <row r="81" spans="1:68" ht="15" customHeight="1">
      <c r="A81" s="156" t="s">
        <v>87</v>
      </c>
      <c r="B81" s="95" t="str">
        <f>Rezultati!B137</f>
        <v>Karina Petrova</v>
      </c>
      <c r="C81" s="67">
        <v>0</v>
      </c>
      <c r="D81" s="70">
        <v>0</v>
      </c>
      <c r="E81" s="71">
        <v>2</v>
      </c>
      <c r="F81" s="67">
        <v>1</v>
      </c>
      <c r="G81" s="70">
        <v>0</v>
      </c>
      <c r="H81" s="71">
        <v>0</v>
      </c>
      <c r="I81" s="67"/>
      <c r="J81" s="70"/>
      <c r="K81" s="71"/>
      <c r="L81" s="67">
        <v>0</v>
      </c>
      <c r="M81" s="70">
        <v>1</v>
      </c>
      <c r="N81" s="71">
        <v>1</v>
      </c>
      <c r="O81" s="67">
        <v>1</v>
      </c>
      <c r="P81" s="70">
        <v>3</v>
      </c>
      <c r="Q81" s="71">
        <v>3</v>
      </c>
      <c r="R81" s="67">
        <v>1</v>
      </c>
      <c r="S81" s="70">
        <v>2</v>
      </c>
      <c r="T81" s="71">
        <v>1</v>
      </c>
      <c r="U81" s="67">
        <v>1</v>
      </c>
      <c r="V81" s="70">
        <v>0</v>
      </c>
      <c r="W81" s="71">
        <v>1</v>
      </c>
      <c r="X81" s="67"/>
      <c r="Y81" s="70"/>
      <c r="Z81" s="71"/>
      <c r="AA81" s="67"/>
      <c r="AB81" s="70"/>
      <c r="AC81" s="71"/>
      <c r="AD81" s="410"/>
      <c r="AE81" s="70"/>
      <c r="AF81" s="71"/>
      <c r="AG81" s="139"/>
      <c r="AH81" s="70"/>
      <c r="AI81" s="71"/>
      <c r="AJ81" s="139"/>
      <c r="AK81" s="70"/>
      <c r="AL81" s="71"/>
      <c r="AM81" s="139"/>
      <c r="AN81" s="70"/>
      <c r="AO81" s="71"/>
      <c r="AP81" s="139"/>
      <c r="AQ81" s="70"/>
      <c r="AR81" s="71"/>
      <c r="AS81" s="139"/>
      <c r="AT81" s="70"/>
      <c r="AU81" s="71"/>
      <c r="AV81" s="139"/>
      <c r="AW81" s="70"/>
      <c r="AX81" s="71"/>
      <c r="AY81" s="139"/>
      <c r="AZ81" s="70"/>
      <c r="BA81" s="71"/>
      <c r="BB81" s="139"/>
      <c r="BC81" s="70"/>
      <c r="BD81" s="71"/>
      <c r="BE81" s="72">
        <f t="shared" si="6"/>
        <v>18</v>
      </c>
      <c r="BF81" s="72">
        <f t="shared" si="4"/>
        <v>3.6</v>
      </c>
      <c r="BG81" s="793"/>
      <c r="BH81" s="6"/>
      <c r="BI81" s="6"/>
      <c r="BJ81" s="6"/>
      <c r="BK81" s="6"/>
      <c r="BL81" s="6"/>
      <c r="BM81" s="6"/>
      <c r="BN81" s="6"/>
      <c r="BO81" s="6"/>
      <c r="BP81" s="6"/>
    </row>
    <row r="82" spans="1:68" ht="15" customHeight="1">
      <c r="A82" s="156" t="s">
        <v>87</v>
      </c>
      <c r="B82" s="95" t="str">
        <f>Rezultati!B139</f>
        <v>Andrejs Petrovs</v>
      </c>
      <c r="C82" s="67">
        <v>0</v>
      </c>
      <c r="D82" s="70">
        <v>1</v>
      </c>
      <c r="E82" s="71">
        <v>1</v>
      </c>
      <c r="F82" s="67">
        <v>1</v>
      </c>
      <c r="G82" s="70">
        <v>0</v>
      </c>
      <c r="H82" s="71">
        <v>1</v>
      </c>
      <c r="I82" s="67"/>
      <c r="J82" s="70"/>
      <c r="K82" s="71"/>
      <c r="L82" s="67"/>
      <c r="M82" s="70"/>
      <c r="N82" s="71"/>
      <c r="O82" s="67"/>
      <c r="P82" s="70"/>
      <c r="Q82" s="71"/>
      <c r="R82" s="67"/>
      <c r="S82" s="70"/>
      <c r="T82" s="71"/>
      <c r="U82" s="67"/>
      <c r="V82" s="70"/>
      <c r="W82" s="71"/>
      <c r="X82" s="67"/>
      <c r="Y82" s="70"/>
      <c r="Z82" s="71"/>
      <c r="AA82" s="67"/>
      <c r="AB82" s="70"/>
      <c r="AC82" s="71"/>
      <c r="AD82" s="410"/>
      <c r="AE82" s="70"/>
      <c r="AF82" s="71"/>
      <c r="AG82" s="139"/>
      <c r="AH82" s="70"/>
      <c r="AI82" s="71"/>
      <c r="AJ82" s="139"/>
      <c r="AK82" s="70"/>
      <c r="AL82" s="71"/>
      <c r="AM82" s="139"/>
      <c r="AN82" s="70"/>
      <c r="AO82" s="71"/>
      <c r="AP82" s="139"/>
      <c r="AQ82" s="70"/>
      <c r="AR82" s="71"/>
      <c r="AS82" s="139"/>
      <c r="AT82" s="70"/>
      <c r="AU82" s="71"/>
      <c r="AV82" s="139"/>
      <c r="AW82" s="70"/>
      <c r="AX82" s="71"/>
      <c r="AY82" s="139"/>
      <c r="AZ82" s="70"/>
      <c r="BA82" s="71"/>
      <c r="BB82" s="139"/>
      <c r="BC82" s="70"/>
      <c r="BD82" s="71"/>
      <c r="BE82" s="72">
        <f>SUM(C82:BD82)</f>
        <v>4</v>
      </c>
      <c r="BF82" s="72">
        <f t="shared" si="4"/>
        <v>0.8</v>
      </c>
      <c r="BG82" s="793"/>
      <c r="BH82" s="6"/>
      <c r="BI82" s="6"/>
      <c r="BJ82" s="6"/>
      <c r="BK82" s="6"/>
      <c r="BL82" s="6"/>
      <c r="BM82" s="6"/>
      <c r="BN82" s="6"/>
      <c r="BO82" s="6"/>
      <c r="BP82" s="6"/>
    </row>
    <row r="83" spans="1:68" ht="15" customHeight="1">
      <c r="A83" s="156" t="s">
        <v>87</v>
      </c>
      <c r="B83" s="95" t="str">
        <f>Rezultati!B141</f>
        <v>Olga Morozova</v>
      </c>
      <c r="C83" s="67">
        <v>1</v>
      </c>
      <c r="D83" s="70">
        <v>1</v>
      </c>
      <c r="E83" s="71">
        <v>0</v>
      </c>
      <c r="F83" s="67">
        <v>0</v>
      </c>
      <c r="G83" s="70">
        <v>0</v>
      </c>
      <c r="H83" s="71">
        <v>3</v>
      </c>
      <c r="I83" s="67"/>
      <c r="J83" s="70"/>
      <c r="K83" s="71"/>
      <c r="L83" s="67">
        <v>0</v>
      </c>
      <c r="M83" s="70">
        <v>0</v>
      </c>
      <c r="N83" s="71">
        <v>0</v>
      </c>
      <c r="O83" s="67">
        <v>1</v>
      </c>
      <c r="P83" s="70">
        <v>1</v>
      </c>
      <c r="Q83" s="71">
        <v>2</v>
      </c>
      <c r="R83" s="67">
        <v>2</v>
      </c>
      <c r="S83" s="70">
        <v>2</v>
      </c>
      <c r="T83" s="71">
        <v>2</v>
      </c>
      <c r="U83" s="67">
        <v>1</v>
      </c>
      <c r="V83" s="70">
        <v>2</v>
      </c>
      <c r="W83" s="71">
        <v>2</v>
      </c>
      <c r="X83" s="67"/>
      <c r="Y83" s="70"/>
      <c r="Z83" s="71"/>
      <c r="AA83" s="67"/>
      <c r="AB83" s="70"/>
      <c r="AC83" s="71"/>
      <c r="AD83" s="410"/>
      <c r="AE83" s="70"/>
      <c r="AF83" s="71"/>
      <c r="AG83" s="139"/>
      <c r="AH83" s="70"/>
      <c r="AI83" s="71"/>
      <c r="AJ83" s="139"/>
      <c r="AK83" s="70"/>
      <c r="AL83" s="71"/>
      <c r="AM83" s="139"/>
      <c r="AN83" s="70"/>
      <c r="AO83" s="71"/>
      <c r="AP83" s="139"/>
      <c r="AQ83" s="70"/>
      <c r="AR83" s="71"/>
      <c r="AS83" s="139"/>
      <c r="AT83" s="70"/>
      <c r="AU83" s="71"/>
      <c r="AV83" s="139"/>
      <c r="AW83" s="70"/>
      <c r="AX83" s="71"/>
      <c r="AY83" s="139"/>
      <c r="AZ83" s="70"/>
      <c r="BA83" s="71"/>
      <c r="BB83" s="139"/>
      <c r="BC83" s="70"/>
      <c r="BD83" s="71"/>
      <c r="BE83" s="72">
        <f t="shared" si="6"/>
        <v>20</v>
      </c>
      <c r="BF83" s="72">
        <f t="shared" si="4"/>
        <v>4</v>
      </c>
      <c r="BG83" s="793"/>
      <c r="BH83" s="6"/>
      <c r="BI83" s="6"/>
      <c r="BJ83" s="6"/>
      <c r="BK83" s="6"/>
      <c r="BL83" s="6"/>
      <c r="BM83" s="6"/>
      <c r="BN83" s="6"/>
      <c r="BO83" s="6"/>
      <c r="BP83" s="6"/>
    </row>
    <row r="84" spans="1:68" ht="15" customHeight="1" thickBot="1">
      <c r="A84" s="157" t="s">
        <v>87</v>
      </c>
      <c r="B84" s="99" t="s">
        <v>92</v>
      </c>
      <c r="C84" s="73">
        <v>2</v>
      </c>
      <c r="D84" s="74">
        <v>2</v>
      </c>
      <c r="E84" s="75">
        <v>0</v>
      </c>
      <c r="F84" s="73">
        <v>0</v>
      </c>
      <c r="G84" s="74">
        <v>0</v>
      </c>
      <c r="H84" s="75">
        <v>1</v>
      </c>
      <c r="I84" s="73"/>
      <c r="J84" s="74"/>
      <c r="K84" s="75"/>
      <c r="L84" s="73">
        <v>1</v>
      </c>
      <c r="M84" s="74">
        <v>1</v>
      </c>
      <c r="N84" s="75">
        <v>0</v>
      </c>
      <c r="O84" s="73">
        <v>2</v>
      </c>
      <c r="P84" s="74">
        <v>1</v>
      </c>
      <c r="Q84" s="75">
        <v>1</v>
      </c>
      <c r="R84" s="73">
        <v>1</v>
      </c>
      <c r="S84" s="74">
        <v>3</v>
      </c>
      <c r="T84" s="75">
        <v>1</v>
      </c>
      <c r="U84" s="73">
        <v>3</v>
      </c>
      <c r="V84" s="74">
        <v>2</v>
      </c>
      <c r="W84" s="75">
        <v>1</v>
      </c>
      <c r="X84" s="73"/>
      <c r="Y84" s="74"/>
      <c r="Z84" s="75"/>
      <c r="AA84" s="73"/>
      <c r="AB84" s="74"/>
      <c r="AC84" s="75"/>
      <c r="AD84" s="418"/>
      <c r="AE84" s="74"/>
      <c r="AF84" s="75"/>
      <c r="AG84" s="141"/>
      <c r="AH84" s="74"/>
      <c r="AI84" s="75"/>
      <c r="AJ84" s="141"/>
      <c r="AK84" s="74"/>
      <c r="AL84" s="75"/>
      <c r="AM84" s="141"/>
      <c r="AN84" s="74"/>
      <c r="AO84" s="75"/>
      <c r="AP84" s="141"/>
      <c r="AQ84" s="74"/>
      <c r="AR84" s="75"/>
      <c r="AS84" s="141"/>
      <c r="AT84" s="74"/>
      <c r="AU84" s="75"/>
      <c r="AV84" s="141"/>
      <c r="AW84" s="74"/>
      <c r="AX84" s="75"/>
      <c r="AY84" s="141"/>
      <c r="AZ84" s="74"/>
      <c r="BA84" s="75"/>
      <c r="BB84" s="141"/>
      <c r="BC84" s="74"/>
      <c r="BD84" s="75"/>
      <c r="BE84" s="79">
        <f t="shared" si="6"/>
        <v>22</v>
      </c>
      <c r="BF84" s="79">
        <f t="shared" si="4"/>
        <v>4.4</v>
      </c>
      <c r="BG84" s="793"/>
      <c r="BH84" s="6"/>
      <c r="BI84" s="6"/>
      <c r="BJ84" s="6"/>
      <c r="BK84" s="6"/>
      <c r="BL84" s="6"/>
      <c r="BM84" s="6"/>
      <c r="BN84" s="6"/>
      <c r="BO84" s="6"/>
      <c r="BP84" s="6"/>
    </row>
    <row r="85" spans="1:68" ht="15" customHeight="1">
      <c r="A85" s="160" t="s">
        <v>88</v>
      </c>
      <c r="B85" s="120" t="s">
        <v>56</v>
      </c>
      <c r="C85" s="174"/>
      <c r="D85" s="126"/>
      <c r="E85" s="127"/>
      <c r="F85" s="125">
        <v>0</v>
      </c>
      <c r="G85" s="126">
        <v>3</v>
      </c>
      <c r="H85" s="127">
        <v>1</v>
      </c>
      <c r="I85" s="125">
        <v>0</v>
      </c>
      <c r="J85" s="126">
        <v>0</v>
      </c>
      <c r="K85" s="127">
        <v>0</v>
      </c>
      <c r="L85" s="125">
        <v>3</v>
      </c>
      <c r="M85" s="126">
        <v>0</v>
      </c>
      <c r="N85" s="127">
        <v>2</v>
      </c>
      <c r="O85" s="125">
        <v>0</v>
      </c>
      <c r="P85" s="126">
        <v>0</v>
      </c>
      <c r="Q85" s="127">
        <v>1</v>
      </c>
      <c r="R85" s="125">
        <v>0</v>
      </c>
      <c r="S85" s="126">
        <v>0</v>
      </c>
      <c r="T85" s="127">
        <v>1</v>
      </c>
      <c r="U85" s="125">
        <v>0</v>
      </c>
      <c r="V85" s="126">
        <v>1</v>
      </c>
      <c r="W85" s="127">
        <v>1</v>
      </c>
      <c r="X85" s="125"/>
      <c r="Y85" s="126"/>
      <c r="Z85" s="127"/>
      <c r="AA85" s="125"/>
      <c r="AB85" s="126"/>
      <c r="AC85" s="127"/>
      <c r="AD85" s="174"/>
      <c r="AE85" s="126"/>
      <c r="AF85" s="127"/>
      <c r="AG85" s="143"/>
      <c r="AH85" s="126"/>
      <c r="AI85" s="127"/>
      <c r="AJ85" s="143"/>
      <c r="AK85" s="126"/>
      <c r="AL85" s="127"/>
      <c r="AM85" s="143"/>
      <c r="AN85" s="126"/>
      <c r="AO85" s="127"/>
      <c r="AP85" s="143"/>
      <c r="AQ85" s="126"/>
      <c r="AR85" s="127"/>
      <c r="AS85" s="143"/>
      <c r="AT85" s="126"/>
      <c r="AU85" s="127"/>
      <c r="AV85" s="143"/>
      <c r="AW85" s="126"/>
      <c r="AX85" s="127"/>
      <c r="AY85" s="143"/>
      <c r="AZ85" s="126"/>
      <c r="BA85" s="127"/>
      <c r="BB85" s="143"/>
      <c r="BC85" s="126"/>
      <c r="BD85" s="127"/>
      <c r="BE85" s="349">
        <f aca="true" t="shared" si="7" ref="BE85:BE95">SUM(C85:BD85)</f>
        <v>13</v>
      </c>
      <c r="BF85" s="83">
        <f t="shared" si="4"/>
        <v>2.6</v>
      </c>
      <c r="BG85" s="794">
        <f>SUM(BF85:BF89)</f>
        <v>13.4</v>
      </c>
      <c r="BH85" s="6"/>
      <c r="BI85" s="6"/>
      <c r="BJ85" s="6"/>
      <c r="BK85" s="6"/>
      <c r="BL85" s="6"/>
      <c r="BM85" s="6"/>
      <c r="BN85" s="6"/>
      <c r="BO85" s="6"/>
      <c r="BP85" s="6"/>
    </row>
    <row r="86" spans="1:68" ht="15" customHeight="1">
      <c r="A86" s="169" t="s">
        <v>88</v>
      </c>
      <c r="B86" s="175" t="str">
        <f>Rezultati!B147</f>
        <v>Jeļena Kuruško</v>
      </c>
      <c r="C86" s="174"/>
      <c r="D86" s="126"/>
      <c r="E86" s="127"/>
      <c r="F86" s="125">
        <v>2</v>
      </c>
      <c r="G86" s="126">
        <v>2</v>
      </c>
      <c r="H86" s="127">
        <v>0</v>
      </c>
      <c r="I86" s="125">
        <v>1</v>
      </c>
      <c r="J86" s="126">
        <v>1</v>
      </c>
      <c r="K86" s="127">
        <v>3</v>
      </c>
      <c r="L86" s="125">
        <v>1</v>
      </c>
      <c r="M86" s="126">
        <v>2</v>
      </c>
      <c r="N86" s="127">
        <v>0</v>
      </c>
      <c r="O86" s="125">
        <v>2</v>
      </c>
      <c r="P86" s="126">
        <v>4</v>
      </c>
      <c r="Q86" s="127">
        <v>0</v>
      </c>
      <c r="R86" s="125">
        <v>1</v>
      </c>
      <c r="S86" s="126">
        <v>3</v>
      </c>
      <c r="T86" s="127">
        <v>1</v>
      </c>
      <c r="U86" s="125">
        <v>2</v>
      </c>
      <c r="V86" s="126">
        <v>0</v>
      </c>
      <c r="W86" s="127">
        <v>1</v>
      </c>
      <c r="X86" s="125"/>
      <c r="Y86" s="126"/>
      <c r="Z86" s="127"/>
      <c r="AA86" s="125"/>
      <c r="AB86" s="126"/>
      <c r="AC86" s="127"/>
      <c r="AD86" s="174"/>
      <c r="AE86" s="126"/>
      <c r="AF86" s="127"/>
      <c r="AG86" s="143"/>
      <c r="AH86" s="126"/>
      <c r="AI86" s="127"/>
      <c r="AJ86" s="143"/>
      <c r="AK86" s="126"/>
      <c r="AL86" s="127"/>
      <c r="AM86" s="143"/>
      <c r="AN86" s="126"/>
      <c r="AO86" s="127"/>
      <c r="AP86" s="143"/>
      <c r="AQ86" s="126"/>
      <c r="AR86" s="127"/>
      <c r="AS86" s="143"/>
      <c r="AT86" s="126"/>
      <c r="AU86" s="127"/>
      <c r="AV86" s="143"/>
      <c r="AW86" s="126"/>
      <c r="AX86" s="127"/>
      <c r="AY86" s="143"/>
      <c r="AZ86" s="126"/>
      <c r="BA86" s="127"/>
      <c r="BB86" s="143"/>
      <c r="BC86" s="126"/>
      <c r="BD86" s="127"/>
      <c r="BE86" s="154">
        <f t="shared" si="7"/>
        <v>26</v>
      </c>
      <c r="BF86" s="89">
        <f t="shared" si="4"/>
        <v>5.2</v>
      </c>
      <c r="BG86" s="795"/>
      <c r="BH86" s="6"/>
      <c r="BI86" s="6"/>
      <c r="BJ86" s="6"/>
      <c r="BK86" s="6"/>
      <c r="BL86" s="6"/>
      <c r="BM86" s="6"/>
      <c r="BN86" s="6"/>
      <c r="BO86" s="6"/>
      <c r="BP86" s="6"/>
    </row>
    <row r="87" spans="1:68" ht="15" customHeight="1">
      <c r="A87" s="169" t="s">
        <v>88</v>
      </c>
      <c r="B87" s="175" t="str">
        <f>Rezultati!B149</f>
        <v>Sergejs Lisovs</v>
      </c>
      <c r="C87" s="174"/>
      <c r="D87" s="126"/>
      <c r="E87" s="127"/>
      <c r="F87" s="125"/>
      <c r="G87" s="126"/>
      <c r="H87" s="127"/>
      <c r="I87" s="125"/>
      <c r="J87" s="126"/>
      <c r="K87" s="127"/>
      <c r="L87" s="125">
        <v>3</v>
      </c>
      <c r="M87" s="126">
        <v>2</v>
      </c>
      <c r="N87" s="127">
        <v>0</v>
      </c>
      <c r="O87" s="125"/>
      <c r="P87" s="126"/>
      <c r="Q87" s="127"/>
      <c r="R87" s="125"/>
      <c r="S87" s="126"/>
      <c r="T87" s="127"/>
      <c r="U87" s="125"/>
      <c r="V87" s="126"/>
      <c r="W87" s="127"/>
      <c r="X87" s="125"/>
      <c r="Y87" s="126"/>
      <c r="Z87" s="127"/>
      <c r="AA87" s="125"/>
      <c r="AB87" s="126"/>
      <c r="AC87" s="127"/>
      <c r="AD87" s="174"/>
      <c r="AE87" s="126"/>
      <c r="AF87" s="127"/>
      <c r="AG87" s="143"/>
      <c r="AH87" s="126"/>
      <c r="AI87" s="127"/>
      <c r="AJ87" s="143"/>
      <c r="AK87" s="126"/>
      <c r="AL87" s="127"/>
      <c r="AM87" s="143"/>
      <c r="AN87" s="126"/>
      <c r="AO87" s="127"/>
      <c r="AP87" s="143"/>
      <c r="AQ87" s="126"/>
      <c r="AR87" s="127"/>
      <c r="AS87" s="143"/>
      <c r="AT87" s="126"/>
      <c r="AU87" s="127"/>
      <c r="AV87" s="143"/>
      <c r="AW87" s="126"/>
      <c r="AX87" s="127"/>
      <c r="AY87" s="143"/>
      <c r="AZ87" s="126"/>
      <c r="BA87" s="127"/>
      <c r="BB87" s="143"/>
      <c r="BC87" s="126"/>
      <c r="BD87" s="127"/>
      <c r="BE87" s="154">
        <f>SUM(C87:BD87)</f>
        <v>5</v>
      </c>
      <c r="BF87" s="89">
        <f t="shared" si="4"/>
        <v>1</v>
      </c>
      <c r="BG87" s="795"/>
      <c r="BH87" s="6"/>
      <c r="BI87" s="6"/>
      <c r="BJ87" s="6"/>
      <c r="BK87" s="6"/>
      <c r="BL87" s="6"/>
      <c r="BM87" s="6"/>
      <c r="BN87" s="6"/>
      <c r="BO87" s="6"/>
      <c r="BP87" s="6"/>
    </row>
    <row r="88" spans="1:68" ht="15" customHeight="1">
      <c r="A88" s="162" t="s">
        <v>88</v>
      </c>
      <c r="B88" s="121" t="s">
        <v>94</v>
      </c>
      <c r="C88" s="174"/>
      <c r="D88" s="126"/>
      <c r="E88" s="127"/>
      <c r="F88" s="125">
        <v>0</v>
      </c>
      <c r="G88" s="126">
        <v>1</v>
      </c>
      <c r="H88" s="127">
        <v>0</v>
      </c>
      <c r="I88" s="125">
        <v>1</v>
      </c>
      <c r="J88" s="126">
        <v>0</v>
      </c>
      <c r="K88" s="127">
        <v>0</v>
      </c>
      <c r="L88" s="125"/>
      <c r="M88" s="126"/>
      <c r="N88" s="127"/>
      <c r="O88" s="125">
        <v>0</v>
      </c>
      <c r="P88" s="126">
        <v>0</v>
      </c>
      <c r="Q88" s="127">
        <v>1</v>
      </c>
      <c r="R88" s="125">
        <v>0</v>
      </c>
      <c r="S88" s="126">
        <v>2</v>
      </c>
      <c r="T88" s="127">
        <v>0</v>
      </c>
      <c r="U88" s="125">
        <v>0</v>
      </c>
      <c r="V88" s="126">
        <v>1</v>
      </c>
      <c r="W88" s="127">
        <v>0</v>
      </c>
      <c r="X88" s="125"/>
      <c r="Y88" s="126"/>
      <c r="Z88" s="127"/>
      <c r="AA88" s="125"/>
      <c r="AB88" s="126"/>
      <c r="AC88" s="127"/>
      <c r="AD88" s="174"/>
      <c r="AE88" s="126"/>
      <c r="AF88" s="127"/>
      <c r="AG88" s="143"/>
      <c r="AH88" s="126"/>
      <c r="AI88" s="127"/>
      <c r="AJ88" s="143"/>
      <c r="AK88" s="126"/>
      <c r="AL88" s="127"/>
      <c r="AM88" s="143"/>
      <c r="AN88" s="126"/>
      <c r="AO88" s="127"/>
      <c r="AP88" s="143"/>
      <c r="AQ88" s="126"/>
      <c r="AR88" s="127"/>
      <c r="AS88" s="143"/>
      <c r="AT88" s="126"/>
      <c r="AU88" s="127"/>
      <c r="AV88" s="143"/>
      <c r="AW88" s="126"/>
      <c r="AX88" s="127"/>
      <c r="AY88" s="143"/>
      <c r="AZ88" s="126"/>
      <c r="BA88" s="127"/>
      <c r="BB88" s="143"/>
      <c r="BC88" s="126"/>
      <c r="BD88" s="127"/>
      <c r="BE88" s="154">
        <f t="shared" si="7"/>
        <v>6</v>
      </c>
      <c r="BF88" s="89">
        <f t="shared" si="4"/>
        <v>1.2000000000000002</v>
      </c>
      <c r="BG88" s="795"/>
      <c r="BH88" s="6"/>
      <c r="BI88" s="6"/>
      <c r="BJ88" s="6"/>
      <c r="BK88" s="6"/>
      <c r="BL88" s="6"/>
      <c r="BM88" s="6"/>
      <c r="BN88" s="6"/>
      <c r="BO88" s="6"/>
      <c r="BP88" s="6"/>
    </row>
    <row r="89" spans="1:68" ht="15" customHeight="1" thickBot="1">
      <c r="A89" s="171" t="s">
        <v>88</v>
      </c>
      <c r="B89" s="172" t="s">
        <v>95</v>
      </c>
      <c r="C89" s="176"/>
      <c r="D89" s="151"/>
      <c r="E89" s="152"/>
      <c r="F89" s="150">
        <v>0</v>
      </c>
      <c r="G89" s="151">
        <v>2</v>
      </c>
      <c r="H89" s="152">
        <v>2</v>
      </c>
      <c r="I89" s="150">
        <v>1</v>
      </c>
      <c r="J89" s="151">
        <v>0</v>
      </c>
      <c r="K89" s="152">
        <v>0</v>
      </c>
      <c r="L89" s="150">
        <v>0</v>
      </c>
      <c r="M89" s="151">
        <v>0</v>
      </c>
      <c r="N89" s="152">
        <v>2</v>
      </c>
      <c r="O89" s="150">
        <v>0</v>
      </c>
      <c r="P89" s="151">
        <v>0</v>
      </c>
      <c r="Q89" s="152">
        <v>1</v>
      </c>
      <c r="R89" s="150">
        <v>1</v>
      </c>
      <c r="S89" s="151">
        <v>2</v>
      </c>
      <c r="T89" s="152">
        <v>1</v>
      </c>
      <c r="U89" s="150">
        <v>1</v>
      </c>
      <c r="V89" s="151">
        <v>2</v>
      </c>
      <c r="W89" s="152">
        <v>2</v>
      </c>
      <c r="X89" s="150"/>
      <c r="Y89" s="151"/>
      <c r="Z89" s="152"/>
      <c r="AA89" s="150"/>
      <c r="AB89" s="151"/>
      <c r="AC89" s="152"/>
      <c r="AD89" s="176"/>
      <c r="AE89" s="151"/>
      <c r="AF89" s="152"/>
      <c r="AG89" s="153"/>
      <c r="AH89" s="151"/>
      <c r="AI89" s="152"/>
      <c r="AJ89" s="153"/>
      <c r="AK89" s="151"/>
      <c r="AL89" s="152"/>
      <c r="AM89" s="153"/>
      <c r="AN89" s="151"/>
      <c r="AO89" s="152"/>
      <c r="AP89" s="153"/>
      <c r="AQ89" s="151"/>
      <c r="AR89" s="152"/>
      <c r="AS89" s="153"/>
      <c r="AT89" s="151"/>
      <c r="AU89" s="152"/>
      <c r="AV89" s="153"/>
      <c r="AW89" s="151"/>
      <c r="AX89" s="152"/>
      <c r="AY89" s="153"/>
      <c r="AZ89" s="151"/>
      <c r="BA89" s="152"/>
      <c r="BB89" s="153"/>
      <c r="BC89" s="151"/>
      <c r="BD89" s="152"/>
      <c r="BE89" s="177">
        <f t="shared" si="7"/>
        <v>17</v>
      </c>
      <c r="BF89" s="93">
        <f t="shared" si="4"/>
        <v>3.4000000000000004</v>
      </c>
      <c r="BG89" s="796"/>
      <c r="BH89" s="6"/>
      <c r="BI89" s="6"/>
      <c r="BJ89" s="6"/>
      <c r="BK89" s="6"/>
      <c r="BL89" s="6"/>
      <c r="BM89" s="6"/>
      <c r="BN89" s="6"/>
      <c r="BO89" s="6"/>
      <c r="BP89" s="6"/>
    </row>
    <row r="90" spans="1:68" ht="15" customHeight="1">
      <c r="A90" s="155" t="s">
        <v>96</v>
      </c>
      <c r="B90" s="100" t="s">
        <v>97</v>
      </c>
      <c r="C90" s="61">
        <v>1</v>
      </c>
      <c r="D90" s="64">
        <v>2</v>
      </c>
      <c r="E90" s="65">
        <v>2</v>
      </c>
      <c r="F90" s="61">
        <v>0</v>
      </c>
      <c r="G90" s="64">
        <v>1</v>
      </c>
      <c r="H90" s="65">
        <v>0</v>
      </c>
      <c r="I90" s="61">
        <v>1</v>
      </c>
      <c r="J90" s="64">
        <v>0</v>
      </c>
      <c r="K90" s="65">
        <v>0</v>
      </c>
      <c r="L90" s="61">
        <v>0</v>
      </c>
      <c r="M90" s="64">
        <v>0</v>
      </c>
      <c r="N90" s="65">
        <v>0</v>
      </c>
      <c r="O90" s="61">
        <v>1</v>
      </c>
      <c r="P90" s="64">
        <v>1</v>
      </c>
      <c r="Q90" s="65">
        <v>0</v>
      </c>
      <c r="R90" s="61"/>
      <c r="S90" s="64"/>
      <c r="T90" s="65"/>
      <c r="U90" s="61">
        <v>0</v>
      </c>
      <c r="V90" s="64">
        <v>1</v>
      </c>
      <c r="W90" s="65">
        <v>0</v>
      </c>
      <c r="X90" s="61"/>
      <c r="Y90" s="64"/>
      <c r="Z90" s="65"/>
      <c r="AA90" s="61"/>
      <c r="AB90" s="64"/>
      <c r="AC90" s="65"/>
      <c r="AD90" s="409"/>
      <c r="AE90" s="64"/>
      <c r="AF90" s="65"/>
      <c r="AG90" s="138"/>
      <c r="AH90" s="64"/>
      <c r="AI90" s="65"/>
      <c r="AJ90" s="138"/>
      <c r="AK90" s="64"/>
      <c r="AL90" s="65"/>
      <c r="AM90" s="138"/>
      <c r="AN90" s="64"/>
      <c r="AO90" s="65"/>
      <c r="AP90" s="138"/>
      <c r="AQ90" s="64"/>
      <c r="AR90" s="65"/>
      <c r="AS90" s="138"/>
      <c r="AT90" s="64"/>
      <c r="AU90" s="65"/>
      <c r="AV90" s="138"/>
      <c r="AW90" s="64"/>
      <c r="AX90" s="65"/>
      <c r="AY90" s="138"/>
      <c r="AZ90" s="64"/>
      <c r="BA90" s="65"/>
      <c r="BB90" s="138"/>
      <c r="BC90" s="64"/>
      <c r="BD90" s="65"/>
      <c r="BE90" s="66">
        <f t="shared" si="7"/>
        <v>10</v>
      </c>
      <c r="BF90" s="66">
        <f t="shared" si="4"/>
        <v>2</v>
      </c>
      <c r="BG90" s="792">
        <f>SUM(BF90:BF95)</f>
        <v>13</v>
      </c>
      <c r="BH90" s="6"/>
      <c r="BI90" s="6"/>
      <c r="BJ90" s="6"/>
      <c r="BK90" s="6"/>
      <c r="BL90" s="6"/>
      <c r="BM90" s="6"/>
      <c r="BN90" s="6"/>
      <c r="BO90" s="6"/>
      <c r="BP90" s="6"/>
    </row>
    <row r="91" spans="1:68" ht="15" customHeight="1">
      <c r="A91" s="156" t="s">
        <v>96</v>
      </c>
      <c r="B91" s="95" t="str">
        <f>Rezultati!B157</f>
        <v>Gints Bandēns</v>
      </c>
      <c r="C91" s="67">
        <v>0</v>
      </c>
      <c r="D91" s="70">
        <v>3</v>
      </c>
      <c r="E91" s="71">
        <v>4</v>
      </c>
      <c r="F91" s="67">
        <v>2</v>
      </c>
      <c r="G91" s="70">
        <v>1</v>
      </c>
      <c r="H91" s="71">
        <v>0</v>
      </c>
      <c r="I91" s="67">
        <v>1</v>
      </c>
      <c r="J91" s="70">
        <v>1</v>
      </c>
      <c r="K91" s="71">
        <v>0</v>
      </c>
      <c r="L91" s="67">
        <v>1</v>
      </c>
      <c r="M91" s="70">
        <v>1</v>
      </c>
      <c r="N91" s="71">
        <v>2</v>
      </c>
      <c r="O91" s="67">
        <v>0</v>
      </c>
      <c r="P91" s="70">
        <v>0</v>
      </c>
      <c r="Q91" s="71">
        <v>0</v>
      </c>
      <c r="R91" s="67"/>
      <c r="S91" s="70"/>
      <c r="T91" s="71"/>
      <c r="U91" s="67">
        <v>1</v>
      </c>
      <c r="V91" s="70">
        <v>1</v>
      </c>
      <c r="W91" s="71">
        <v>2</v>
      </c>
      <c r="X91" s="67"/>
      <c r="Y91" s="70"/>
      <c r="Z91" s="71"/>
      <c r="AA91" s="67"/>
      <c r="AB91" s="70"/>
      <c r="AC91" s="71"/>
      <c r="AD91" s="410"/>
      <c r="AE91" s="70"/>
      <c r="AF91" s="71"/>
      <c r="AG91" s="139"/>
      <c r="AH91" s="70"/>
      <c r="AI91" s="71"/>
      <c r="AJ91" s="139"/>
      <c r="AK91" s="70"/>
      <c r="AL91" s="71"/>
      <c r="AM91" s="139"/>
      <c r="AN91" s="70"/>
      <c r="AO91" s="71"/>
      <c r="AP91" s="139"/>
      <c r="AQ91" s="70"/>
      <c r="AR91" s="71"/>
      <c r="AS91" s="139"/>
      <c r="AT91" s="70"/>
      <c r="AU91" s="71"/>
      <c r="AV91" s="139"/>
      <c r="AW91" s="70"/>
      <c r="AX91" s="71"/>
      <c r="AY91" s="139"/>
      <c r="AZ91" s="70"/>
      <c r="BA91" s="71"/>
      <c r="BB91" s="139"/>
      <c r="BC91" s="70"/>
      <c r="BD91" s="71"/>
      <c r="BE91" s="72">
        <f t="shared" si="7"/>
        <v>20</v>
      </c>
      <c r="BF91" s="72">
        <f t="shared" si="4"/>
        <v>4</v>
      </c>
      <c r="BG91" s="793"/>
      <c r="BH91" s="6"/>
      <c r="BI91" s="6"/>
      <c r="BJ91" s="6"/>
      <c r="BK91" s="6"/>
      <c r="BL91" s="6"/>
      <c r="BM91" s="6"/>
      <c r="BN91" s="6"/>
      <c r="BO91" s="6"/>
      <c r="BP91" s="6"/>
    </row>
    <row r="92" spans="1:68" ht="15" customHeight="1">
      <c r="A92" s="156" t="s">
        <v>96</v>
      </c>
      <c r="B92" s="95" t="str">
        <f>Rezultati!B159</f>
        <v>Rūdolfs Spots</v>
      </c>
      <c r="C92" s="67"/>
      <c r="D92" s="70"/>
      <c r="E92" s="71"/>
      <c r="F92" s="67"/>
      <c r="G92" s="70"/>
      <c r="H92" s="71"/>
      <c r="I92" s="67"/>
      <c r="J92" s="70"/>
      <c r="K92" s="71"/>
      <c r="L92" s="67"/>
      <c r="M92" s="70"/>
      <c r="N92" s="71"/>
      <c r="O92" s="67"/>
      <c r="P92" s="70"/>
      <c r="Q92" s="71"/>
      <c r="R92" s="67"/>
      <c r="S92" s="70"/>
      <c r="T92" s="71"/>
      <c r="U92" s="67"/>
      <c r="V92" s="70"/>
      <c r="W92" s="71"/>
      <c r="X92" s="67"/>
      <c r="Y92" s="70"/>
      <c r="Z92" s="71"/>
      <c r="AA92" s="67"/>
      <c r="AB92" s="70"/>
      <c r="AC92" s="71"/>
      <c r="AD92" s="410"/>
      <c r="AE92" s="70"/>
      <c r="AF92" s="71"/>
      <c r="AG92" s="139"/>
      <c r="AH92" s="70"/>
      <c r="AI92" s="71"/>
      <c r="AJ92" s="139"/>
      <c r="AK92" s="70"/>
      <c r="AL92" s="71"/>
      <c r="AM92" s="139"/>
      <c r="AN92" s="70"/>
      <c r="AO92" s="71"/>
      <c r="AP92" s="139"/>
      <c r="AQ92" s="70"/>
      <c r="AR92" s="71"/>
      <c r="AS92" s="139"/>
      <c r="AT92" s="70"/>
      <c r="AU92" s="71"/>
      <c r="AV92" s="139"/>
      <c r="AW92" s="70"/>
      <c r="AX92" s="71"/>
      <c r="AY92" s="139"/>
      <c r="AZ92" s="70"/>
      <c r="BA92" s="71"/>
      <c r="BB92" s="139"/>
      <c r="BC92" s="70"/>
      <c r="BD92" s="71"/>
      <c r="BE92" s="72">
        <f>SUM(C92:BD92)</f>
        <v>0</v>
      </c>
      <c r="BF92" s="72">
        <f t="shared" si="4"/>
        <v>0</v>
      </c>
      <c r="BG92" s="793"/>
      <c r="BH92" s="6"/>
      <c r="BI92" s="6"/>
      <c r="BJ92" s="6"/>
      <c r="BK92" s="6"/>
      <c r="BL92" s="6"/>
      <c r="BM92" s="6"/>
      <c r="BN92" s="6"/>
      <c r="BO92" s="6"/>
      <c r="BP92" s="6"/>
    </row>
    <row r="93" spans="1:68" ht="15" customHeight="1">
      <c r="A93" s="156" t="s">
        <v>96</v>
      </c>
      <c r="B93" s="95" t="str">
        <f>Rezultati!B161</f>
        <v>Jānis Lipenits</v>
      </c>
      <c r="C93" s="67">
        <v>3</v>
      </c>
      <c r="D93" s="70">
        <v>2</v>
      </c>
      <c r="E93" s="71">
        <v>1</v>
      </c>
      <c r="F93" s="67">
        <v>1</v>
      </c>
      <c r="G93" s="70">
        <v>1</v>
      </c>
      <c r="H93" s="71">
        <v>1</v>
      </c>
      <c r="I93" s="67">
        <v>1</v>
      </c>
      <c r="J93" s="70">
        <v>1</v>
      </c>
      <c r="K93" s="71">
        <v>0</v>
      </c>
      <c r="L93" s="67">
        <v>1</v>
      </c>
      <c r="M93" s="70">
        <v>1</v>
      </c>
      <c r="N93" s="71">
        <v>1</v>
      </c>
      <c r="O93" s="67">
        <v>2</v>
      </c>
      <c r="P93" s="70">
        <v>1</v>
      </c>
      <c r="Q93" s="71">
        <v>1</v>
      </c>
      <c r="R93" s="67"/>
      <c r="S93" s="70"/>
      <c r="T93" s="71"/>
      <c r="U93" s="67">
        <v>1</v>
      </c>
      <c r="V93" s="70">
        <v>2</v>
      </c>
      <c r="W93" s="71">
        <v>0</v>
      </c>
      <c r="X93" s="67"/>
      <c r="Y93" s="70"/>
      <c r="Z93" s="71"/>
      <c r="AA93" s="67"/>
      <c r="AB93" s="70"/>
      <c r="AC93" s="71"/>
      <c r="AD93" s="410"/>
      <c r="AE93" s="70"/>
      <c r="AF93" s="71"/>
      <c r="AG93" s="139"/>
      <c r="AH93" s="70"/>
      <c r="AI93" s="71"/>
      <c r="AJ93" s="139"/>
      <c r="AK93" s="70"/>
      <c r="AL93" s="71"/>
      <c r="AM93" s="139"/>
      <c r="AN93" s="70"/>
      <c r="AO93" s="71"/>
      <c r="AP93" s="139"/>
      <c r="AQ93" s="70"/>
      <c r="AR93" s="71"/>
      <c r="AS93" s="139"/>
      <c r="AT93" s="70"/>
      <c r="AU93" s="71"/>
      <c r="AV93" s="139"/>
      <c r="AW93" s="70"/>
      <c r="AX93" s="71"/>
      <c r="AY93" s="139"/>
      <c r="AZ93" s="70"/>
      <c r="BA93" s="71"/>
      <c r="BB93" s="139"/>
      <c r="BC93" s="70"/>
      <c r="BD93" s="71"/>
      <c r="BE93" s="72">
        <f>SUM(C93:BD93)</f>
        <v>21</v>
      </c>
      <c r="BF93" s="72">
        <f t="shared" si="4"/>
        <v>4.2</v>
      </c>
      <c r="BG93" s="793"/>
      <c r="BH93" s="6"/>
      <c r="BI93" s="6"/>
      <c r="BJ93" s="6"/>
      <c r="BK93" s="6"/>
      <c r="BL93" s="6"/>
      <c r="BM93" s="6"/>
      <c r="BN93" s="6"/>
      <c r="BO93" s="6"/>
      <c r="BP93" s="6"/>
    </row>
    <row r="94" spans="1:68" ht="15" customHeight="1">
      <c r="A94" s="156" t="s">
        <v>96</v>
      </c>
      <c r="B94" s="95" t="str">
        <f>Rezultati!B163</f>
        <v>Andris Borovkovs</v>
      </c>
      <c r="C94" s="67">
        <v>0</v>
      </c>
      <c r="D94" s="70">
        <v>1</v>
      </c>
      <c r="E94" s="71">
        <v>1</v>
      </c>
      <c r="F94" s="67">
        <v>1</v>
      </c>
      <c r="G94" s="70">
        <v>1</v>
      </c>
      <c r="H94" s="71">
        <v>0</v>
      </c>
      <c r="I94" s="67">
        <v>1</v>
      </c>
      <c r="J94" s="70">
        <v>0</v>
      </c>
      <c r="K94" s="71">
        <v>1</v>
      </c>
      <c r="L94" s="67">
        <v>0</v>
      </c>
      <c r="M94" s="70">
        <v>2</v>
      </c>
      <c r="N94" s="71">
        <v>2</v>
      </c>
      <c r="O94" s="67">
        <v>2</v>
      </c>
      <c r="P94" s="70">
        <v>1</v>
      </c>
      <c r="Q94" s="71">
        <v>1</v>
      </c>
      <c r="R94" s="67"/>
      <c r="S94" s="70"/>
      <c r="T94" s="71"/>
      <c r="U94" s="67">
        <v>0</v>
      </c>
      <c r="V94" s="70">
        <v>0</v>
      </c>
      <c r="W94" s="71">
        <v>0</v>
      </c>
      <c r="X94" s="67"/>
      <c r="Y94" s="70"/>
      <c r="Z94" s="71"/>
      <c r="AA94" s="67"/>
      <c r="AB94" s="70"/>
      <c r="AC94" s="71"/>
      <c r="AD94" s="410"/>
      <c r="AE94" s="70"/>
      <c r="AF94" s="71"/>
      <c r="AG94" s="139"/>
      <c r="AH94" s="70"/>
      <c r="AI94" s="71"/>
      <c r="AJ94" s="139"/>
      <c r="AK94" s="70"/>
      <c r="AL94" s="71"/>
      <c r="AM94" s="139"/>
      <c r="AN94" s="70"/>
      <c r="AO94" s="71"/>
      <c r="AP94" s="139"/>
      <c r="AQ94" s="70"/>
      <c r="AR94" s="71"/>
      <c r="AS94" s="139"/>
      <c r="AT94" s="70"/>
      <c r="AU94" s="71"/>
      <c r="AV94" s="139"/>
      <c r="AW94" s="70"/>
      <c r="AX94" s="71"/>
      <c r="AY94" s="139"/>
      <c r="AZ94" s="70"/>
      <c r="BA94" s="71"/>
      <c r="BB94" s="139"/>
      <c r="BC94" s="70"/>
      <c r="BD94" s="71"/>
      <c r="BE94" s="72">
        <f t="shared" si="7"/>
        <v>14</v>
      </c>
      <c r="BF94" s="72">
        <f t="shared" si="4"/>
        <v>2.8000000000000003</v>
      </c>
      <c r="BG94" s="793"/>
      <c r="BH94" s="6"/>
      <c r="BI94" s="6"/>
      <c r="BJ94" s="6"/>
      <c r="BK94" s="6"/>
      <c r="BL94" s="6"/>
      <c r="BM94" s="6"/>
      <c r="BN94" s="6"/>
      <c r="BO94" s="6"/>
      <c r="BP94" s="6"/>
    </row>
    <row r="95" spans="1:68" ht="15" customHeight="1" thickBot="1">
      <c r="A95" s="157" t="s">
        <v>96</v>
      </c>
      <c r="B95" s="102" t="str">
        <f>Rezultati!B165</f>
        <v>Elīna Krūmiņa</v>
      </c>
      <c r="C95" s="73"/>
      <c r="D95" s="74"/>
      <c r="E95" s="75"/>
      <c r="F95" s="73"/>
      <c r="G95" s="74"/>
      <c r="H95" s="75"/>
      <c r="I95" s="73"/>
      <c r="J95" s="74"/>
      <c r="K95" s="75"/>
      <c r="L95" s="73"/>
      <c r="M95" s="74"/>
      <c r="N95" s="75"/>
      <c r="O95" s="73"/>
      <c r="P95" s="74"/>
      <c r="Q95" s="75"/>
      <c r="R95" s="73"/>
      <c r="S95" s="74"/>
      <c r="T95" s="75"/>
      <c r="U95" s="73"/>
      <c r="V95" s="74"/>
      <c r="W95" s="75"/>
      <c r="X95" s="73"/>
      <c r="Y95" s="74"/>
      <c r="Z95" s="75"/>
      <c r="AA95" s="73"/>
      <c r="AB95" s="74"/>
      <c r="AC95" s="75"/>
      <c r="AD95" s="418"/>
      <c r="AE95" s="74"/>
      <c r="AF95" s="75"/>
      <c r="AG95" s="141"/>
      <c r="AH95" s="74"/>
      <c r="AI95" s="75"/>
      <c r="AJ95" s="141"/>
      <c r="AK95" s="74"/>
      <c r="AL95" s="75"/>
      <c r="AM95" s="141"/>
      <c r="AN95" s="74"/>
      <c r="AO95" s="75"/>
      <c r="AP95" s="141"/>
      <c r="AQ95" s="74"/>
      <c r="AR95" s="75"/>
      <c r="AS95" s="141"/>
      <c r="AT95" s="74"/>
      <c r="AU95" s="75"/>
      <c r="AV95" s="141"/>
      <c r="AW95" s="74"/>
      <c r="AX95" s="75"/>
      <c r="AY95" s="141"/>
      <c r="AZ95" s="74"/>
      <c r="BA95" s="75"/>
      <c r="BB95" s="141"/>
      <c r="BC95" s="74"/>
      <c r="BD95" s="75"/>
      <c r="BE95" s="79">
        <f t="shared" si="7"/>
        <v>0</v>
      </c>
      <c r="BF95" s="79">
        <f t="shared" si="4"/>
        <v>0</v>
      </c>
      <c r="BG95" s="793"/>
      <c r="BH95" s="6"/>
      <c r="BI95" s="6"/>
      <c r="BJ95" s="6"/>
      <c r="BK95" s="6"/>
      <c r="BL95" s="6"/>
      <c r="BM95" s="6"/>
      <c r="BN95" s="6"/>
      <c r="BO95" s="6"/>
      <c r="BP95" s="6"/>
    </row>
    <row r="96" spans="1:68" s="84" customFormat="1" ht="12.75" customHeight="1">
      <c r="A96" s="169" t="str">
        <f>'[1]Rezultati'!A142</f>
        <v>Atlaiders</v>
      </c>
      <c r="B96" s="194" t="s">
        <v>31</v>
      </c>
      <c r="C96" s="125">
        <v>1</v>
      </c>
      <c r="D96" s="126">
        <v>2</v>
      </c>
      <c r="E96" s="127">
        <v>4</v>
      </c>
      <c r="F96" s="125">
        <v>1</v>
      </c>
      <c r="G96" s="126">
        <v>3</v>
      </c>
      <c r="H96" s="127">
        <v>1</v>
      </c>
      <c r="I96" s="125"/>
      <c r="J96" s="126"/>
      <c r="K96" s="127"/>
      <c r="L96" s="125">
        <v>0</v>
      </c>
      <c r="M96" s="126">
        <v>0</v>
      </c>
      <c r="N96" s="127">
        <v>1</v>
      </c>
      <c r="O96" s="125">
        <v>1</v>
      </c>
      <c r="P96" s="126">
        <v>1</v>
      </c>
      <c r="Q96" s="127">
        <v>2</v>
      </c>
      <c r="R96" s="125">
        <v>0</v>
      </c>
      <c r="S96" s="126">
        <v>0</v>
      </c>
      <c r="T96" s="127">
        <v>1</v>
      </c>
      <c r="U96" s="125">
        <v>2</v>
      </c>
      <c r="V96" s="126">
        <v>2</v>
      </c>
      <c r="W96" s="127">
        <v>0</v>
      </c>
      <c r="X96" s="125"/>
      <c r="Y96" s="126"/>
      <c r="Z96" s="127"/>
      <c r="AA96" s="125"/>
      <c r="AB96" s="126"/>
      <c r="AC96" s="127"/>
      <c r="AD96" s="174"/>
      <c r="AE96" s="126"/>
      <c r="AF96" s="127"/>
      <c r="AG96" s="143"/>
      <c r="AH96" s="126"/>
      <c r="AI96" s="127"/>
      <c r="AJ96" s="143"/>
      <c r="AK96" s="126"/>
      <c r="AL96" s="127"/>
      <c r="AM96" s="143"/>
      <c r="AN96" s="126"/>
      <c r="AO96" s="127"/>
      <c r="AP96" s="143"/>
      <c r="AQ96" s="126"/>
      <c r="AR96" s="127"/>
      <c r="AS96" s="143"/>
      <c r="AT96" s="126"/>
      <c r="AU96" s="127"/>
      <c r="AV96" s="143"/>
      <c r="AW96" s="126"/>
      <c r="AX96" s="127"/>
      <c r="AY96" s="143"/>
      <c r="AZ96" s="126"/>
      <c r="BA96" s="127"/>
      <c r="BB96" s="143"/>
      <c r="BC96" s="126"/>
      <c r="BD96" s="127"/>
      <c r="BE96" s="128">
        <f>SUM(C96:BD96)</f>
        <v>22</v>
      </c>
      <c r="BF96" s="173">
        <f>0.2*BE96</f>
        <v>4.4</v>
      </c>
      <c r="BG96" s="804">
        <f>SUM(BF96:BF101)</f>
        <v>13.400000000000002</v>
      </c>
      <c r="BH96" s="6"/>
      <c r="BI96" s="6"/>
      <c r="BJ96" s="6"/>
      <c r="BK96" s="6"/>
      <c r="BL96" s="6"/>
      <c r="BM96" s="6"/>
      <c r="BN96" s="6"/>
      <c r="BO96" s="6"/>
      <c r="BP96" s="6"/>
    </row>
    <row r="97" spans="1:68" s="84" customFormat="1" ht="12.75" customHeight="1">
      <c r="A97" s="162" t="str">
        <f>'[1]Rezultati'!A143</f>
        <v>Atlaiders</v>
      </c>
      <c r="B97" s="192" t="s">
        <v>27</v>
      </c>
      <c r="C97" s="85">
        <v>1</v>
      </c>
      <c r="D97" s="87">
        <v>0</v>
      </c>
      <c r="E97" s="88">
        <v>1</v>
      </c>
      <c r="F97" s="85">
        <v>3</v>
      </c>
      <c r="G97" s="87">
        <v>1</v>
      </c>
      <c r="H97" s="88">
        <v>1</v>
      </c>
      <c r="I97" s="85"/>
      <c r="J97" s="87"/>
      <c r="K97" s="88"/>
      <c r="L97" s="85">
        <v>1</v>
      </c>
      <c r="M97" s="87">
        <v>0</v>
      </c>
      <c r="N97" s="88">
        <v>1</v>
      </c>
      <c r="O97" s="85">
        <v>1</v>
      </c>
      <c r="P97" s="87">
        <v>0</v>
      </c>
      <c r="Q97" s="88">
        <v>2</v>
      </c>
      <c r="R97" s="85">
        <v>0</v>
      </c>
      <c r="S97" s="87">
        <v>3</v>
      </c>
      <c r="T97" s="88">
        <v>0</v>
      </c>
      <c r="U97" s="85">
        <v>0</v>
      </c>
      <c r="V97" s="87">
        <v>0</v>
      </c>
      <c r="W97" s="88">
        <v>1</v>
      </c>
      <c r="X97" s="85"/>
      <c r="Y97" s="87"/>
      <c r="Z97" s="88"/>
      <c r="AA97" s="85"/>
      <c r="AB97" s="87"/>
      <c r="AC97" s="88"/>
      <c r="AD97" s="413"/>
      <c r="AE97" s="87"/>
      <c r="AF97" s="88"/>
      <c r="AG97" s="144"/>
      <c r="AH97" s="87"/>
      <c r="AI97" s="88"/>
      <c r="AJ97" s="144"/>
      <c r="AK97" s="87"/>
      <c r="AL97" s="88"/>
      <c r="AM97" s="144"/>
      <c r="AN97" s="87"/>
      <c r="AO97" s="88"/>
      <c r="AP97" s="144"/>
      <c r="AQ97" s="87"/>
      <c r="AR97" s="88"/>
      <c r="AS97" s="144"/>
      <c r="AT97" s="87"/>
      <c r="AU97" s="88"/>
      <c r="AV97" s="144"/>
      <c r="AW97" s="87"/>
      <c r="AX97" s="88"/>
      <c r="AY97" s="144"/>
      <c r="AZ97" s="87"/>
      <c r="BA97" s="88"/>
      <c r="BB97" s="144"/>
      <c r="BC97" s="87"/>
      <c r="BD97" s="88"/>
      <c r="BE97" s="89">
        <f>SUM(C97:BD97)</f>
        <v>16</v>
      </c>
      <c r="BF97" s="154">
        <f>0.2*BE97</f>
        <v>3.2</v>
      </c>
      <c r="BG97" s="805"/>
      <c r="BH97" s="6"/>
      <c r="BI97" s="6"/>
      <c r="BJ97" s="6"/>
      <c r="BK97" s="6"/>
      <c r="BL97" s="6"/>
      <c r="BM97" s="6"/>
      <c r="BN97" s="6"/>
      <c r="BO97" s="6"/>
      <c r="BP97" s="6"/>
    </row>
    <row r="98" spans="1:68" s="84" customFormat="1" ht="12.75" customHeight="1">
      <c r="A98" s="162" t="str">
        <f>'[1]Rezultati'!A145</f>
        <v>Atlaiders</v>
      </c>
      <c r="B98" s="192" t="str">
        <f>Rezultati!B171</f>
        <v>Maksims Aleksejevs</v>
      </c>
      <c r="C98" s="85">
        <v>0</v>
      </c>
      <c r="D98" s="87">
        <v>1</v>
      </c>
      <c r="E98" s="88">
        <v>1</v>
      </c>
      <c r="F98" s="85">
        <v>1</v>
      </c>
      <c r="G98" s="87">
        <v>2</v>
      </c>
      <c r="H98" s="88">
        <v>1</v>
      </c>
      <c r="I98" s="85"/>
      <c r="J98" s="87"/>
      <c r="K98" s="88"/>
      <c r="L98" s="85">
        <v>3</v>
      </c>
      <c r="M98" s="87">
        <v>0</v>
      </c>
      <c r="N98" s="88">
        <v>0</v>
      </c>
      <c r="O98" s="85">
        <v>0</v>
      </c>
      <c r="P98" s="87">
        <v>1</v>
      </c>
      <c r="Q98" s="88">
        <v>1</v>
      </c>
      <c r="R98" s="85">
        <v>1</v>
      </c>
      <c r="S98" s="87">
        <v>1</v>
      </c>
      <c r="T98" s="88">
        <v>1</v>
      </c>
      <c r="U98" s="85">
        <v>0</v>
      </c>
      <c r="V98" s="87">
        <v>0</v>
      </c>
      <c r="W98" s="88">
        <v>1</v>
      </c>
      <c r="X98" s="85"/>
      <c r="Y98" s="87"/>
      <c r="Z98" s="88"/>
      <c r="AA98" s="85"/>
      <c r="AB98" s="87"/>
      <c r="AC98" s="88"/>
      <c r="AD98" s="413"/>
      <c r="AE98" s="87"/>
      <c r="AF98" s="88"/>
      <c r="AG98" s="144"/>
      <c r="AH98" s="87"/>
      <c r="AI98" s="88"/>
      <c r="AJ98" s="144"/>
      <c r="AK98" s="87"/>
      <c r="AL98" s="88"/>
      <c r="AM98" s="144"/>
      <c r="AN98" s="87"/>
      <c r="AO98" s="88"/>
      <c r="AP98" s="144"/>
      <c r="AQ98" s="87"/>
      <c r="AR98" s="88"/>
      <c r="AS98" s="144"/>
      <c r="AT98" s="87"/>
      <c r="AU98" s="88"/>
      <c r="AV98" s="144"/>
      <c r="AW98" s="87"/>
      <c r="AX98" s="88"/>
      <c r="AY98" s="144"/>
      <c r="AZ98" s="87"/>
      <c r="BA98" s="88"/>
      <c r="BB98" s="144"/>
      <c r="BC98" s="87"/>
      <c r="BD98" s="88"/>
      <c r="BE98" s="89">
        <f>SUM(C98:BD98)</f>
        <v>15</v>
      </c>
      <c r="BF98" s="154">
        <f>0.2*BE98</f>
        <v>3</v>
      </c>
      <c r="BG98" s="805"/>
      <c r="BH98" s="6"/>
      <c r="BI98" s="6"/>
      <c r="BJ98" s="6"/>
      <c r="BK98" s="6"/>
      <c r="BL98" s="6"/>
      <c r="BM98" s="6"/>
      <c r="BN98" s="6"/>
      <c r="BO98" s="6"/>
      <c r="BP98" s="6"/>
    </row>
    <row r="99" spans="1:68" s="84" customFormat="1" ht="12.75" customHeight="1">
      <c r="A99" s="162" t="str">
        <f>'[1]Rezultati'!A146</f>
        <v>Atlaiders</v>
      </c>
      <c r="B99" s="192" t="str">
        <f>Rezultati!B173</f>
        <v>Pavels Polnijs</v>
      </c>
      <c r="C99" s="352"/>
      <c r="D99" s="353"/>
      <c r="E99" s="354"/>
      <c r="F99" s="352"/>
      <c r="G99" s="353"/>
      <c r="H99" s="354"/>
      <c r="I99" s="352"/>
      <c r="J99" s="353"/>
      <c r="K99" s="354"/>
      <c r="L99" s="352"/>
      <c r="M99" s="353"/>
      <c r="N99" s="354"/>
      <c r="O99" s="352"/>
      <c r="P99" s="353"/>
      <c r="Q99" s="354"/>
      <c r="R99" s="352"/>
      <c r="S99" s="353"/>
      <c r="T99" s="354"/>
      <c r="U99" s="352"/>
      <c r="V99" s="353"/>
      <c r="W99" s="354"/>
      <c r="X99" s="352"/>
      <c r="Y99" s="353"/>
      <c r="Z99" s="354"/>
      <c r="AA99" s="352"/>
      <c r="AB99" s="353"/>
      <c r="AC99" s="354"/>
      <c r="AD99" s="414"/>
      <c r="AE99" s="353"/>
      <c r="AF99" s="354"/>
      <c r="AG99" s="355"/>
      <c r="AH99" s="353"/>
      <c r="AI99" s="354"/>
      <c r="AJ99" s="355"/>
      <c r="AK99" s="353"/>
      <c r="AL99" s="354"/>
      <c r="AM99" s="355"/>
      <c r="AN99" s="353"/>
      <c r="AO99" s="354"/>
      <c r="AP99" s="355"/>
      <c r="AQ99" s="353"/>
      <c r="AR99" s="354"/>
      <c r="AS99" s="355"/>
      <c r="AT99" s="353"/>
      <c r="AU99" s="354"/>
      <c r="AV99" s="355"/>
      <c r="AW99" s="353"/>
      <c r="AX99" s="354"/>
      <c r="AY99" s="355"/>
      <c r="AZ99" s="353"/>
      <c r="BA99" s="354"/>
      <c r="BB99" s="355"/>
      <c r="BC99" s="353"/>
      <c r="BD99" s="354"/>
      <c r="BE99" s="89">
        <f>SUM(C99:BD99)</f>
        <v>0</v>
      </c>
      <c r="BF99" s="154">
        <f>0.2*BE99</f>
        <v>0</v>
      </c>
      <c r="BG99" s="805"/>
      <c r="BH99" s="6"/>
      <c r="BI99" s="6"/>
      <c r="BJ99" s="6"/>
      <c r="BK99" s="6"/>
      <c r="BL99" s="6"/>
      <c r="BM99" s="6"/>
      <c r="BN99" s="6"/>
      <c r="BO99" s="6"/>
      <c r="BP99" s="6"/>
    </row>
    <row r="100" spans="1:68" s="84" customFormat="1" ht="12.75" customHeight="1" thickBot="1">
      <c r="A100" s="163" t="str">
        <f>'[1]Rezultati'!A145</f>
        <v>Atlaiders</v>
      </c>
      <c r="B100" s="192" t="str">
        <f>Rezultati!B175</f>
        <v>Tomass Tereščenko</v>
      </c>
      <c r="C100" s="352"/>
      <c r="D100" s="353"/>
      <c r="E100" s="354"/>
      <c r="F100" s="352"/>
      <c r="G100" s="353"/>
      <c r="H100" s="354"/>
      <c r="I100" s="352"/>
      <c r="J100" s="353"/>
      <c r="K100" s="354"/>
      <c r="L100" s="352"/>
      <c r="M100" s="353"/>
      <c r="N100" s="354"/>
      <c r="O100" s="352"/>
      <c r="P100" s="353"/>
      <c r="Q100" s="354"/>
      <c r="R100" s="352"/>
      <c r="S100" s="353"/>
      <c r="T100" s="354"/>
      <c r="U100" s="352">
        <v>2</v>
      </c>
      <c r="V100" s="353">
        <v>2</v>
      </c>
      <c r="W100" s="354">
        <v>1</v>
      </c>
      <c r="X100" s="352"/>
      <c r="Y100" s="353"/>
      <c r="Z100" s="354"/>
      <c r="AA100" s="352"/>
      <c r="AB100" s="353"/>
      <c r="AC100" s="354"/>
      <c r="AD100" s="414"/>
      <c r="AE100" s="353"/>
      <c r="AF100" s="354"/>
      <c r="AG100" s="355"/>
      <c r="AH100" s="353"/>
      <c r="AI100" s="354"/>
      <c r="AJ100" s="355"/>
      <c r="AK100" s="353"/>
      <c r="AL100" s="354"/>
      <c r="AM100" s="355"/>
      <c r="AN100" s="353"/>
      <c r="AO100" s="354"/>
      <c r="AP100" s="355"/>
      <c r="AQ100" s="353"/>
      <c r="AR100" s="354"/>
      <c r="AS100" s="355"/>
      <c r="AT100" s="353"/>
      <c r="AU100" s="354"/>
      <c r="AV100" s="355"/>
      <c r="AW100" s="353"/>
      <c r="AX100" s="354"/>
      <c r="AY100" s="355"/>
      <c r="AZ100" s="353"/>
      <c r="BA100" s="354"/>
      <c r="BB100" s="355"/>
      <c r="BC100" s="353"/>
      <c r="BD100" s="354"/>
      <c r="BE100" s="604"/>
      <c r="BF100" s="605"/>
      <c r="BG100" s="805"/>
      <c r="BH100" s="6"/>
      <c r="BI100" s="6"/>
      <c r="BJ100" s="6"/>
      <c r="BK100" s="6"/>
      <c r="BL100" s="6"/>
      <c r="BM100" s="6"/>
      <c r="BN100" s="6"/>
      <c r="BO100" s="6"/>
      <c r="BP100" s="6"/>
    </row>
    <row r="101" spans="1:68" s="84" customFormat="1" ht="12.75" customHeight="1" thickBot="1">
      <c r="A101" s="163" t="str">
        <f>'[1]Rezultati'!A146</f>
        <v>Atlaiders</v>
      </c>
      <c r="B101" s="193" t="s">
        <v>49</v>
      </c>
      <c r="C101" s="90">
        <v>0</v>
      </c>
      <c r="D101" s="91">
        <v>2</v>
      </c>
      <c r="E101" s="92">
        <v>2</v>
      </c>
      <c r="F101" s="90">
        <v>0</v>
      </c>
      <c r="G101" s="91">
        <v>1</v>
      </c>
      <c r="H101" s="92">
        <v>1</v>
      </c>
      <c r="I101" s="90"/>
      <c r="J101" s="91"/>
      <c r="K101" s="92"/>
      <c r="L101" s="90">
        <v>2</v>
      </c>
      <c r="M101" s="91">
        <v>2</v>
      </c>
      <c r="N101" s="92">
        <v>0</v>
      </c>
      <c r="O101" s="90">
        <v>0</v>
      </c>
      <c r="P101" s="91">
        <v>1</v>
      </c>
      <c r="Q101" s="92">
        <v>1</v>
      </c>
      <c r="R101" s="90">
        <v>1</v>
      </c>
      <c r="S101" s="91">
        <v>1</v>
      </c>
      <c r="T101" s="92">
        <v>0</v>
      </c>
      <c r="U101" s="90"/>
      <c r="V101" s="91"/>
      <c r="W101" s="92"/>
      <c r="X101" s="90"/>
      <c r="Y101" s="91"/>
      <c r="Z101" s="92"/>
      <c r="AA101" s="90"/>
      <c r="AB101" s="91"/>
      <c r="AC101" s="92"/>
      <c r="AD101" s="415"/>
      <c r="AE101" s="91"/>
      <c r="AF101" s="92"/>
      <c r="AG101" s="145"/>
      <c r="AH101" s="91"/>
      <c r="AI101" s="92"/>
      <c r="AJ101" s="145"/>
      <c r="AK101" s="91"/>
      <c r="AL101" s="92"/>
      <c r="AM101" s="145"/>
      <c r="AN101" s="91"/>
      <c r="AO101" s="92"/>
      <c r="AP101" s="145"/>
      <c r="AQ101" s="91"/>
      <c r="AR101" s="92"/>
      <c r="AS101" s="145"/>
      <c r="AT101" s="91"/>
      <c r="AU101" s="92"/>
      <c r="AV101" s="145"/>
      <c r="AW101" s="91"/>
      <c r="AX101" s="92"/>
      <c r="AY101" s="145"/>
      <c r="AZ101" s="91"/>
      <c r="BA101" s="92"/>
      <c r="BB101" s="145"/>
      <c r="BC101" s="91"/>
      <c r="BD101" s="92"/>
      <c r="BE101" s="93">
        <f>SUM(C101:BD101)</f>
        <v>14</v>
      </c>
      <c r="BF101" s="93">
        <f>0.2*BE101</f>
        <v>2.8000000000000003</v>
      </c>
      <c r="BG101" s="806"/>
      <c r="BH101" s="6"/>
      <c r="BI101" s="6"/>
      <c r="BJ101" s="6"/>
      <c r="BK101" s="6"/>
      <c r="BL101" s="6"/>
      <c r="BM101" s="6"/>
      <c r="BN101" s="6"/>
      <c r="BO101" s="6"/>
      <c r="BP101" s="6"/>
    </row>
    <row r="102" spans="59:68" ht="12.75" customHeight="1">
      <c r="BG102" s="803">
        <f>SUM(BG3:BG101)</f>
        <v>186.8</v>
      </c>
      <c r="BH102" s="6"/>
      <c r="BI102" s="6"/>
      <c r="BJ102" s="6"/>
      <c r="BK102" s="6"/>
      <c r="BL102" s="6"/>
      <c r="BM102" s="6"/>
      <c r="BN102" s="6"/>
      <c r="BO102" s="6"/>
      <c r="BP102" s="6"/>
    </row>
    <row r="103" spans="59:68" ht="12.75" customHeight="1">
      <c r="BG103" s="803"/>
      <c r="BH103" s="6"/>
      <c r="BI103" s="6"/>
      <c r="BJ103" s="6"/>
      <c r="BK103" s="6"/>
      <c r="BL103" s="6"/>
      <c r="BM103" s="6"/>
      <c r="BN103" s="6"/>
      <c r="BO103" s="6"/>
      <c r="BP103" s="6"/>
    </row>
    <row r="104" spans="59:68" ht="12.75" customHeight="1">
      <c r="BG104" s="803"/>
      <c r="BH104" s="6"/>
      <c r="BI104" s="6"/>
      <c r="BJ104" s="6"/>
      <c r="BK104" s="6"/>
      <c r="BL104" s="6"/>
      <c r="BM104" s="6"/>
      <c r="BN104" s="6"/>
      <c r="BO104" s="6"/>
      <c r="BP104" s="6"/>
    </row>
    <row r="105" spans="59:68" ht="12.75" customHeight="1">
      <c r="BG105" s="803"/>
      <c r="BH105" s="6"/>
      <c r="BI105" s="6"/>
      <c r="BJ105" s="6"/>
      <c r="BK105" s="6"/>
      <c r="BL105" s="6"/>
      <c r="BM105" s="6"/>
      <c r="BN105" s="6"/>
      <c r="BO105" s="6"/>
      <c r="BP105" s="6"/>
    </row>
    <row r="106" spans="59:68" ht="12.75" customHeight="1">
      <c r="BG106" s="803"/>
      <c r="BH106" s="6"/>
      <c r="BI106" s="6"/>
      <c r="BJ106" s="6"/>
      <c r="BK106" s="6"/>
      <c r="BL106" s="6"/>
      <c r="BM106" s="6"/>
      <c r="BN106" s="6"/>
      <c r="BO106" s="6"/>
      <c r="BP106" s="6"/>
    </row>
    <row r="107" spans="59:68" ht="12.75" customHeight="1">
      <c r="BG107" s="803"/>
      <c r="BH107" s="6"/>
      <c r="BI107" s="6"/>
      <c r="BJ107" s="6"/>
      <c r="BK107" s="6"/>
      <c r="BL107" s="6"/>
      <c r="BM107" s="6"/>
      <c r="BN107" s="6"/>
      <c r="BO107" s="6"/>
      <c r="BP107" s="6"/>
    </row>
    <row r="108" spans="60:68" ht="12.75">
      <c r="BH108" s="6"/>
      <c r="BI108" s="6"/>
      <c r="BJ108" s="6"/>
      <c r="BK108" s="6"/>
      <c r="BL108" s="6"/>
      <c r="BM108" s="6"/>
      <c r="BN108" s="6"/>
      <c r="BO108" s="6"/>
      <c r="BP108" s="6"/>
    </row>
    <row r="109" spans="60:68" ht="12.75">
      <c r="BH109" s="6"/>
      <c r="BI109" s="6"/>
      <c r="BJ109" s="6"/>
      <c r="BK109" s="6"/>
      <c r="BL109" s="6"/>
      <c r="BM109" s="6"/>
      <c r="BN109" s="6"/>
      <c r="BO109" s="6"/>
      <c r="BP109" s="6"/>
    </row>
    <row r="110" spans="60:68" ht="12.75">
      <c r="BH110" s="6"/>
      <c r="BI110" s="6"/>
      <c r="BJ110" s="6"/>
      <c r="BK110" s="6"/>
      <c r="BL110" s="6"/>
      <c r="BM110" s="6"/>
      <c r="BN110" s="6"/>
      <c r="BO110" s="6"/>
      <c r="BP110" s="6"/>
    </row>
    <row r="111" spans="60:68" ht="12.75"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60:68" ht="12.75"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60:68" ht="12.75">
      <c r="BH113" s="6"/>
      <c r="BI113" s="6"/>
      <c r="BJ113" s="6"/>
      <c r="BK113" s="6"/>
      <c r="BL113" s="6"/>
      <c r="BM113" s="6"/>
      <c r="BN113" s="6"/>
      <c r="BO113" s="6"/>
      <c r="BP113" s="6"/>
    </row>
    <row r="114" spans="60:68" ht="12.75">
      <c r="BH114" s="6"/>
      <c r="BI114" s="6"/>
      <c r="BJ114" s="6"/>
      <c r="BK114" s="6"/>
      <c r="BL114" s="6"/>
      <c r="BM114" s="6"/>
      <c r="BN114" s="6"/>
      <c r="BO114" s="6"/>
      <c r="BP114" s="6"/>
    </row>
    <row r="115" spans="60:68" ht="12.75">
      <c r="BH115" s="6"/>
      <c r="BI115" s="6"/>
      <c r="BJ115" s="6"/>
      <c r="BK115" s="6"/>
      <c r="BL115" s="6"/>
      <c r="BM115" s="6"/>
      <c r="BN115" s="6"/>
      <c r="BO115" s="6"/>
      <c r="BP115" s="6"/>
    </row>
    <row r="116" spans="60:68" ht="12.75">
      <c r="BH116" s="6"/>
      <c r="BI116" s="6"/>
      <c r="BJ116" s="6"/>
      <c r="BK116" s="6"/>
      <c r="BL116" s="6"/>
      <c r="BM116" s="6"/>
      <c r="BN116" s="6"/>
      <c r="BO116" s="6"/>
      <c r="BP116" s="6"/>
    </row>
    <row r="117" spans="60:68" ht="12.75">
      <c r="BH117" s="6"/>
      <c r="BI117" s="6"/>
      <c r="BJ117" s="6"/>
      <c r="BK117" s="6"/>
      <c r="BL117" s="6"/>
      <c r="BM117" s="6"/>
      <c r="BN117" s="6"/>
      <c r="BO117" s="6"/>
      <c r="BP117" s="6"/>
    </row>
    <row r="118" spans="60:68" ht="12.75">
      <c r="BH118" s="6"/>
      <c r="BI118" s="6"/>
      <c r="BJ118" s="6"/>
      <c r="BK118" s="6"/>
      <c r="BL118" s="6"/>
      <c r="BM118" s="6"/>
      <c r="BN118" s="6"/>
      <c r="BO118" s="6"/>
      <c r="BP118" s="6"/>
    </row>
    <row r="119" spans="60:68" ht="12.75">
      <c r="BH119" s="6"/>
      <c r="BI119" s="6"/>
      <c r="BJ119" s="6"/>
      <c r="BK119" s="6"/>
      <c r="BL119" s="6"/>
      <c r="BM119" s="6"/>
      <c r="BN119" s="6"/>
      <c r="BO119" s="6"/>
      <c r="BP119" s="6"/>
    </row>
    <row r="120" spans="60:68" ht="12.75">
      <c r="BH120" s="6"/>
      <c r="BI120" s="6"/>
      <c r="BJ120" s="6"/>
      <c r="BK120" s="6"/>
      <c r="BL120" s="6"/>
      <c r="BM120" s="6"/>
      <c r="BN120" s="6"/>
      <c r="BO120" s="6"/>
      <c r="BP120" s="6"/>
    </row>
    <row r="121" spans="60:68" ht="12.75">
      <c r="BH121" s="6"/>
      <c r="BI121" s="6"/>
      <c r="BJ121" s="6"/>
      <c r="BK121" s="6"/>
      <c r="BL121" s="6"/>
      <c r="BM121" s="6"/>
      <c r="BN121" s="6"/>
      <c r="BO121" s="6"/>
      <c r="BP121" s="6"/>
    </row>
    <row r="122" spans="60:68" ht="12.75">
      <c r="BH122" s="6"/>
      <c r="BI122" s="6"/>
      <c r="BJ122" s="6"/>
      <c r="BK122" s="6"/>
      <c r="BL122" s="6"/>
      <c r="BM122" s="6"/>
      <c r="BN122" s="6"/>
      <c r="BO122" s="6"/>
      <c r="BP122" s="6"/>
    </row>
  </sheetData>
  <sheetProtection/>
  <mergeCells count="34">
    <mergeCell ref="AS2:AU2"/>
    <mergeCell ref="AY2:BA2"/>
    <mergeCell ref="AV2:AX2"/>
    <mergeCell ref="BB2:BD2"/>
    <mergeCell ref="A2:B2"/>
    <mergeCell ref="F2:H2"/>
    <mergeCell ref="I2:K2"/>
    <mergeCell ref="L2:N2"/>
    <mergeCell ref="C2:E2"/>
    <mergeCell ref="AM2:AO2"/>
    <mergeCell ref="AA2:AC2"/>
    <mergeCell ref="R2:T2"/>
    <mergeCell ref="U2:W2"/>
    <mergeCell ref="AG2:AI2"/>
    <mergeCell ref="O2:Q2"/>
    <mergeCell ref="X2:Z2"/>
    <mergeCell ref="BG102:BG107"/>
    <mergeCell ref="BG96:BG101"/>
    <mergeCell ref="BG27:BG31"/>
    <mergeCell ref="BG21:BG26"/>
    <mergeCell ref="BG37:BG45"/>
    <mergeCell ref="BG80:BG84"/>
    <mergeCell ref="BG52:BG60"/>
    <mergeCell ref="BG73:BG79"/>
    <mergeCell ref="BG3:BG20"/>
    <mergeCell ref="BG85:BG89"/>
    <mergeCell ref="BG90:BG95"/>
    <mergeCell ref="BG61:BG65"/>
    <mergeCell ref="BG46:BG51"/>
    <mergeCell ref="AD2:AF2"/>
    <mergeCell ref="AJ2:AL2"/>
    <mergeCell ref="BG32:BG36"/>
    <mergeCell ref="BG66:BG72"/>
    <mergeCell ref="AP2:A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3"/>
  <sheetViews>
    <sheetView zoomScalePageLayoutView="0" workbookViewId="0" topLeftCell="A13">
      <selection activeCell="H50" sqref="H50"/>
    </sheetView>
  </sheetViews>
  <sheetFormatPr defaultColWidth="9.140625" defaultRowHeight="12.75"/>
  <cols>
    <col min="2" max="2" width="7.57421875" style="0" customWidth="1"/>
    <col min="3" max="3" width="30.8515625" style="0" bestFit="1" customWidth="1"/>
    <col min="4" max="4" width="19.00390625" style="0" customWidth="1"/>
    <col min="5" max="5" width="15.00390625" style="0" customWidth="1"/>
    <col min="6" max="6" width="13.8515625" style="0" customWidth="1"/>
  </cols>
  <sheetData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customHeight="1" thickBot="1">
      <c r="A11" s="1"/>
      <c r="B11" s="696" t="s">
        <v>0</v>
      </c>
      <c r="C11" s="698" t="s">
        <v>1</v>
      </c>
      <c r="D11" s="698" t="s">
        <v>2</v>
      </c>
      <c r="E11" s="698" t="s">
        <v>3</v>
      </c>
      <c r="F11" s="686" t="s">
        <v>4</v>
      </c>
      <c r="G11" s="688" t="s">
        <v>5</v>
      </c>
    </row>
    <row r="12" spans="1:7" ht="15.75" customHeight="1" thickBot="1">
      <c r="A12" s="1"/>
      <c r="B12" s="697"/>
      <c r="C12" s="699"/>
      <c r="D12" s="699"/>
      <c r="E12" s="699"/>
      <c r="F12" s="687"/>
      <c r="G12" s="689"/>
    </row>
    <row r="13" spans="1:7" ht="15">
      <c r="A13" s="1"/>
      <c r="B13" s="690" t="s">
        <v>6</v>
      </c>
      <c r="C13" s="691"/>
      <c r="D13" s="691"/>
      <c r="E13" s="691"/>
      <c r="F13" s="691"/>
      <c r="G13" s="692"/>
    </row>
    <row r="14" spans="1:7" ht="15">
      <c r="A14" s="1"/>
      <c r="B14" s="693"/>
      <c r="C14" s="694"/>
      <c r="D14" s="694"/>
      <c r="E14" s="694"/>
      <c r="F14" s="694"/>
      <c r="G14" s="695"/>
    </row>
    <row r="15" spans="1:7" ht="15.75" thickBot="1">
      <c r="A15" s="1"/>
      <c r="B15" s="693"/>
      <c r="C15" s="694"/>
      <c r="D15" s="694"/>
      <c r="E15" s="694"/>
      <c r="F15" s="694"/>
      <c r="G15" s="695"/>
    </row>
    <row r="16" spans="1:7" ht="23.25" customHeight="1">
      <c r="A16" s="1"/>
      <c r="B16" s="684">
        <v>1</v>
      </c>
      <c r="C16" s="733" t="s">
        <v>96</v>
      </c>
      <c r="D16" s="734">
        <f>SUM(Punkti!AA54)</f>
        <v>26</v>
      </c>
      <c r="E16" s="735">
        <f>SUM(Punkti!AB54)</f>
        <v>10</v>
      </c>
      <c r="F16" s="734">
        <f>SUM(Rezultati!AU156,Rezultati!AU158,Rezultati!AU160,Rezultati!AU162,Rezultati!AU164,Rezultati!AU166)</f>
        <v>12089</v>
      </c>
      <c r="G16" s="737">
        <f>SUM(D16+E16)</f>
        <v>36</v>
      </c>
    </row>
    <row r="17" spans="1:7" ht="3.75" customHeight="1">
      <c r="A17" s="1"/>
      <c r="B17" s="681"/>
      <c r="C17" s="732"/>
      <c r="D17" s="730"/>
      <c r="E17" s="731"/>
      <c r="F17" s="730"/>
      <c r="G17" s="736"/>
    </row>
    <row r="18" spans="1:7" ht="20.25" customHeight="1">
      <c r="A18" s="1"/>
      <c r="B18" s="681">
        <v>2</v>
      </c>
      <c r="C18" s="732" t="str">
        <f>'[1]Punkti'!A59</f>
        <v>Atlaiders</v>
      </c>
      <c r="D18" s="730">
        <f>SUM(Punkti!AA66)</f>
        <v>24</v>
      </c>
      <c r="E18" s="731">
        <f>SUM(Punkti!AB66)</f>
        <v>10</v>
      </c>
      <c r="F18" s="730">
        <f>SUM(Rezultati!AU168,Rezultati!AU170,Rezultati!AU172,Rezultati!AU174,Rezultati!AU176,Rezultati!AU178)</f>
        <v>12063</v>
      </c>
      <c r="G18" s="736">
        <f>SUM(D18+E18)</f>
        <v>34</v>
      </c>
    </row>
    <row r="19" spans="1:7" ht="6" customHeight="1">
      <c r="A19" s="1"/>
      <c r="B19" s="681"/>
      <c r="C19" s="732"/>
      <c r="D19" s="730"/>
      <c r="E19" s="731"/>
      <c r="F19" s="730"/>
      <c r="G19" s="736"/>
    </row>
    <row r="20" spans="1:7" ht="18.75" customHeight="1">
      <c r="A20" s="1"/>
      <c r="B20" s="672">
        <v>3</v>
      </c>
      <c r="C20" s="729" t="s">
        <v>78</v>
      </c>
      <c r="D20" s="723">
        <f>SUM(Punkti!AA72)</f>
        <v>20</v>
      </c>
      <c r="E20" s="729">
        <f>SUM(Punkti!AB72)</f>
        <v>4</v>
      </c>
      <c r="F20" s="723">
        <f>SUM(Rezultati!AU111,Rezultati!AU113,Rezultati!AU116,Rezultati!AU118,Rezultati!AU120)</f>
        <v>11870</v>
      </c>
      <c r="G20" s="724">
        <f>SUM(D20+E20)</f>
        <v>24</v>
      </c>
    </row>
    <row r="21" spans="1:7" ht="8.25" customHeight="1">
      <c r="A21" s="1"/>
      <c r="B21" s="672"/>
      <c r="C21" s="729"/>
      <c r="D21" s="723"/>
      <c r="E21" s="729"/>
      <c r="F21" s="723"/>
      <c r="G21" s="724"/>
    </row>
    <row r="22" spans="1:11" ht="20.25" customHeight="1">
      <c r="A22" s="1"/>
      <c r="B22" s="672">
        <v>4</v>
      </c>
      <c r="C22" s="728" t="str">
        <f>Rezultati!A37</f>
        <v>Pink Power (Foršais)</v>
      </c>
      <c r="D22" s="723">
        <f>Punkti!AA63</f>
        <v>14</v>
      </c>
      <c r="E22" s="729">
        <f>Punkti!AB63</f>
        <v>8</v>
      </c>
      <c r="F22" s="723">
        <f>SUM(Rezultati!AU38,Rezultati!AU40,Rezultati!AU43,Rezultati!AU45)</f>
        <v>11149</v>
      </c>
      <c r="G22" s="724">
        <f>SUM(D22+E22)</f>
        <v>22</v>
      </c>
      <c r="H22" s="704" t="s">
        <v>151</v>
      </c>
      <c r="I22" s="705"/>
      <c r="J22" s="705"/>
      <c r="K22" s="705"/>
    </row>
    <row r="23" spans="1:11" ht="7.5" customHeight="1">
      <c r="A23" s="1"/>
      <c r="B23" s="672"/>
      <c r="C23" s="728"/>
      <c r="D23" s="723"/>
      <c r="E23" s="729"/>
      <c r="F23" s="723"/>
      <c r="G23" s="724"/>
      <c r="H23" s="704"/>
      <c r="I23" s="705"/>
      <c r="J23" s="705"/>
      <c r="K23" s="705"/>
    </row>
    <row r="24" spans="1:11" ht="24.75" customHeight="1">
      <c r="A24" s="1"/>
      <c r="B24" s="666">
        <v>5</v>
      </c>
      <c r="C24" s="669" t="s">
        <v>69</v>
      </c>
      <c r="D24" s="667">
        <f>Punkti!AA69</f>
        <v>18</v>
      </c>
      <c r="E24" s="669">
        <f>Punkti!AB69</f>
        <v>4</v>
      </c>
      <c r="F24" s="667">
        <f>SUM(Rezultati!AU57,Rezultati!AU59,Rezultati!AU61,Rezultati!AU63,Rezultati!AU68)</f>
        <v>11348</v>
      </c>
      <c r="G24" s="716">
        <f>SUM(D24+E24)</f>
        <v>22</v>
      </c>
      <c r="H24" s="704"/>
      <c r="I24" s="705"/>
      <c r="J24" s="705"/>
      <c r="K24" s="705"/>
    </row>
    <row r="25" spans="1:11" ht="5.25" customHeight="1">
      <c r="A25" s="1"/>
      <c r="B25" s="666"/>
      <c r="C25" s="669"/>
      <c r="D25" s="667"/>
      <c r="E25" s="669"/>
      <c r="F25" s="667"/>
      <c r="G25" s="716"/>
      <c r="H25" s="704"/>
      <c r="I25" s="705"/>
      <c r="J25" s="705"/>
      <c r="K25" s="705"/>
    </row>
    <row r="26" spans="1:7" ht="20.25" customHeight="1">
      <c r="A26" s="1"/>
      <c r="B26" s="666">
        <v>6</v>
      </c>
      <c r="C26" s="669" t="str">
        <f>Rezultati!A46</f>
        <v>Intense</v>
      </c>
      <c r="D26" s="667">
        <f>SUM(Punkti!AA60)</f>
        <v>14</v>
      </c>
      <c r="E26" s="669">
        <f>SUM(Punkti!AB60)</f>
        <v>4</v>
      </c>
      <c r="F26" s="667">
        <f>SUM(Rezultati!AU47,Rezultati!AU49,Rezultati!AU51,Rezultati!AU53,Rezultati!AU55)</f>
        <v>11004</v>
      </c>
      <c r="G26" s="716">
        <f>SUM(D26+E26)</f>
        <v>18</v>
      </c>
    </row>
    <row r="27" spans="1:7" ht="9.75" customHeight="1">
      <c r="A27" s="1"/>
      <c r="B27" s="666"/>
      <c r="C27" s="669"/>
      <c r="D27" s="667"/>
      <c r="E27" s="669"/>
      <c r="F27" s="667"/>
      <c r="G27" s="716"/>
    </row>
    <row r="28" spans="2:7" ht="12.75" customHeight="1">
      <c r="B28" s="666">
        <v>7</v>
      </c>
      <c r="C28" s="675" t="str">
        <f>Rezultati!A70</f>
        <v>Lokomotive - 2</v>
      </c>
      <c r="D28" s="667">
        <f>SUM(Punkti!AA57)</f>
        <v>10</v>
      </c>
      <c r="E28" s="669">
        <f>SUM(Punkti!AB57)</f>
        <v>2</v>
      </c>
      <c r="F28" s="667">
        <f>SUM(Rezultati!AU71,Rezultati!AU73,Rezultati!AU75,Rezultati!AU77,Rezultati!AU79,Rezultati!AU81)</f>
        <v>11039</v>
      </c>
      <c r="G28" s="716">
        <f>SUM(D28+E28)</f>
        <v>12</v>
      </c>
    </row>
    <row r="29" spans="2:7" ht="13.5" customHeight="1" thickBot="1">
      <c r="B29" s="725"/>
      <c r="C29" s="726"/>
      <c r="D29" s="720"/>
      <c r="E29" s="727"/>
      <c r="F29" s="720"/>
      <c r="G29" s="721"/>
    </row>
    <row r="30" spans="2:7" ht="12.75" customHeight="1" thickTop="1">
      <c r="B30" s="717">
        <v>8</v>
      </c>
      <c r="C30" s="718" t="str">
        <f>Rezultati!A4</f>
        <v>HANSAB</v>
      </c>
      <c r="D30" s="719">
        <f>SUM(Punkti!AA97:AA98)</f>
        <v>30</v>
      </c>
      <c r="E30" s="718">
        <f>SUM(Punkti!AB98)</f>
        <v>12</v>
      </c>
      <c r="F30" s="719">
        <f>SUM(Rezultati!AU5,Rezultati!AU7,Rezultati!AU9,Rezultati!AU15)</f>
        <v>11271</v>
      </c>
      <c r="G30" s="722">
        <f>SUM(D30+E30)</f>
        <v>42</v>
      </c>
    </row>
    <row r="31" spans="2:7" ht="13.5" customHeight="1">
      <c r="B31" s="666"/>
      <c r="C31" s="669"/>
      <c r="D31" s="667"/>
      <c r="E31" s="669"/>
      <c r="F31" s="667"/>
      <c r="G31" s="716"/>
    </row>
    <row r="32" spans="2:7" ht="13.5" customHeight="1">
      <c r="B32" s="666">
        <v>9</v>
      </c>
      <c r="C32" s="675" t="str">
        <f>Rezultati!A91</f>
        <v>BK RIX</v>
      </c>
      <c r="D32" s="667">
        <f>SUM(Punkti!AA83)</f>
        <v>24</v>
      </c>
      <c r="E32" s="669">
        <f>SUM(Punkti!AB83)</f>
        <v>8</v>
      </c>
      <c r="F32" s="667">
        <f>SUM(Rezultati!AU83,Rezultati!AU86,Rezultati!AU88,Rezultati!AU90,Rezultati!AU92,Rezultati!AU94,Rezultati!AU96,Rezultati!AU98)</f>
        <v>10871</v>
      </c>
      <c r="G32" s="716">
        <f>SUM(D32+E32)</f>
        <v>32</v>
      </c>
    </row>
    <row r="33" spans="2:7" ht="13.5" customHeight="1">
      <c r="B33" s="666"/>
      <c r="C33" s="675"/>
      <c r="D33" s="667"/>
      <c r="E33" s="669"/>
      <c r="F33" s="667"/>
      <c r="G33" s="716"/>
    </row>
    <row r="34" spans="2:7" ht="12.75" customHeight="1">
      <c r="B34" s="666">
        <v>10</v>
      </c>
      <c r="C34" s="669" t="str">
        <f>Rezultati!A137</f>
        <v>Flowers</v>
      </c>
      <c r="D34" s="667">
        <f>SUM(Punkti!AA80)</f>
        <v>23</v>
      </c>
      <c r="E34" s="669">
        <f>SUM(Punkti!AB80)</f>
        <v>8</v>
      </c>
      <c r="F34" s="667">
        <f>SUM(Rezultati!AU136,Rezultati!AU138,Rezultati!AU140,Rezultati!AU142,Rezultati!AU144)</f>
        <v>10609</v>
      </c>
      <c r="G34" s="716">
        <f>SUM(D34+E34)</f>
        <v>31</v>
      </c>
    </row>
    <row r="35" spans="2:7" ht="12.75" customHeight="1">
      <c r="B35" s="666"/>
      <c r="C35" s="669"/>
      <c r="D35" s="667"/>
      <c r="E35" s="669"/>
      <c r="F35" s="667"/>
      <c r="G35" s="716"/>
    </row>
    <row r="36" spans="2:7" ht="12.75" customHeight="1">
      <c r="B36" s="666">
        <v>11</v>
      </c>
      <c r="C36" s="675" t="s">
        <v>88</v>
      </c>
      <c r="D36" s="667">
        <f>SUM(Punkti!AA92)</f>
        <v>19</v>
      </c>
      <c r="E36" s="669">
        <f>SUM(Punkti!AB92)</f>
        <v>6</v>
      </c>
      <c r="F36" s="667">
        <f>SUM(Rezultati!AU146,Rezultati!AU148,Rezultati!AU150,Rezultati!AU152,Rezultati!AU154)</f>
        <v>10289</v>
      </c>
      <c r="G36" s="716">
        <f>SUM(D36+E36)</f>
        <v>25</v>
      </c>
    </row>
    <row r="37" spans="2:7" ht="12.75" customHeight="1">
      <c r="B37" s="666"/>
      <c r="C37" s="675"/>
      <c r="D37" s="667"/>
      <c r="E37" s="669"/>
      <c r="F37" s="667"/>
      <c r="G37" s="716"/>
    </row>
    <row r="38" spans="2:7" ht="12.75" customHeight="1">
      <c r="B38" s="666">
        <v>12</v>
      </c>
      <c r="C38" s="669" t="s">
        <v>83</v>
      </c>
      <c r="D38" s="667">
        <f>SUM(Punkti!AA86)</f>
        <v>16</v>
      </c>
      <c r="E38" s="669">
        <f>SUM(Punkti!AB86)</f>
        <v>4</v>
      </c>
      <c r="F38" s="667">
        <f>SUM(Rezultati!AU122,Rezultati!AU124,Rezultati!AU126,Rezultati!AU128,Rezultati!AU130,Rezultati!AU132,Rezultati!AU134)</f>
        <v>8775</v>
      </c>
      <c r="G38" s="716">
        <f>SUM(D38+E38)</f>
        <v>20</v>
      </c>
    </row>
    <row r="39" spans="2:7" ht="12.75" customHeight="1">
      <c r="B39" s="666"/>
      <c r="C39" s="669"/>
      <c r="D39" s="667"/>
      <c r="E39" s="669"/>
      <c r="F39" s="667"/>
      <c r="G39" s="716"/>
    </row>
    <row r="40" spans="2:7" ht="12.75" customHeight="1">
      <c r="B40" s="710">
        <v>13</v>
      </c>
      <c r="C40" s="712" t="str">
        <f>Rezultati!A30</f>
        <v>Premi Food</v>
      </c>
      <c r="D40" s="706">
        <f>SUM(Punkti!AA95)</f>
        <v>8</v>
      </c>
      <c r="E40" s="714">
        <f>SUM(Punkti!AB95)</f>
        <v>2</v>
      </c>
      <c r="F40" s="706">
        <f>SUM(Rezultati!AU27,Rezultati!AU29,Rezultati!AU31,Rezultati!AU33,Rezultati!AU35)</f>
        <v>7885</v>
      </c>
      <c r="G40" s="708">
        <f>SUM(D40+E40)</f>
        <v>10</v>
      </c>
    </row>
    <row r="41" spans="2:7" ht="12.75" customHeight="1">
      <c r="B41" s="710"/>
      <c r="C41" s="712"/>
      <c r="D41" s="706"/>
      <c r="E41" s="714"/>
      <c r="F41" s="706"/>
      <c r="G41" s="708"/>
    </row>
    <row r="42" spans="2:7" ht="12.75" customHeight="1">
      <c r="B42" s="710">
        <v>14</v>
      </c>
      <c r="C42" s="712" t="s">
        <v>101</v>
      </c>
      <c r="D42" s="706">
        <f>SUM(Punkti!AA89)</f>
        <v>6</v>
      </c>
      <c r="E42" s="714">
        <f>SUM(Punkti!AB89)</f>
        <v>2</v>
      </c>
      <c r="F42" s="706">
        <f>SUM(Rezultati!AU100,Rezultati!AU102,Rezultati!AU104,Rezultati!AU106,Rezultati!AU108)</f>
        <v>9623</v>
      </c>
      <c r="G42" s="708">
        <f>SUM(D42+E42)</f>
        <v>8</v>
      </c>
    </row>
    <row r="43" spans="2:7" ht="13.5" customHeight="1" thickBot="1">
      <c r="B43" s="711"/>
      <c r="C43" s="713"/>
      <c r="D43" s="707"/>
      <c r="E43" s="715"/>
      <c r="F43" s="707"/>
      <c r="G43" s="709"/>
    </row>
  </sheetData>
  <sheetProtection/>
  <mergeCells count="92">
    <mergeCell ref="E11:E12"/>
    <mergeCell ref="F11:F12"/>
    <mergeCell ref="G11:G12"/>
    <mergeCell ref="F18:F19"/>
    <mergeCell ref="G18:G19"/>
    <mergeCell ref="F20:F21"/>
    <mergeCell ref="G20:G21"/>
    <mergeCell ref="G16:G17"/>
    <mergeCell ref="C18:C19"/>
    <mergeCell ref="B13:G15"/>
    <mergeCell ref="B16:B17"/>
    <mergeCell ref="C16:C17"/>
    <mergeCell ref="D16:D17"/>
    <mergeCell ref="E16:E17"/>
    <mergeCell ref="F16:F17"/>
    <mergeCell ref="D11:D12"/>
    <mergeCell ref="B20:B21"/>
    <mergeCell ref="C20:C21"/>
    <mergeCell ref="D20:D21"/>
    <mergeCell ref="E20:E21"/>
    <mergeCell ref="D18:D19"/>
    <mergeCell ref="E18:E19"/>
    <mergeCell ref="B11:B12"/>
    <mergeCell ref="C11:C12"/>
    <mergeCell ref="B18:B19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22:F23"/>
    <mergeCell ref="G22:G23"/>
    <mergeCell ref="B28:B29"/>
    <mergeCell ref="C28:C29"/>
    <mergeCell ref="D28:D29"/>
    <mergeCell ref="E28:E29"/>
    <mergeCell ref="B26:B27"/>
    <mergeCell ref="C26:C27"/>
    <mergeCell ref="D26:D27"/>
    <mergeCell ref="E26:E27"/>
    <mergeCell ref="F26:F27"/>
    <mergeCell ref="G26:G27"/>
    <mergeCell ref="F28:F29"/>
    <mergeCell ref="G28:G29"/>
    <mergeCell ref="F30:F31"/>
    <mergeCell ref="G30:G31"/>
    <mergeCell ref="F32:F33"/>
    <mergeCell ref="G32:G33"/>
    <mergeCell ref="B30:B31"/>
    <mergeCell ref="C30:C31"/>
    <mergeCell ref="B32:B33"/>
    <mergeCell ref="C32:C33"/>
    <mergeCell ref="D32:D33"/>
    <mergeCell ref="E32:E33"/>
    <mergeCell ref="D30:D31"/>
    <mergeCell ref="E30:E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C38:C39"/>
    <mergeCell ref="B40:B41"/>
    <mergeCell ref="C40:C41"/>
    <mergeCell ref="D40:D41"/>
    <mergeCell ref="E40:E41"/>
    <mergeCell ref="D38:D39"/>
    <mergeCell ref="E38:E39"/>
    <mergeCell ref="H22:K25"/>
    <mergeCell ref="F42:F43"/>
    <mergeCell ref="G42:G43"/>
    <mergeCell ref="B42:B43"/>
    <mergeCell ref="C42:C43"/>
    <mergeCell ref="D42:D43"/>
    <mergeCell ref="E42:E43"/>
    <mergeCell ref="F40:F41"/>
    <mergeCell ref="G40:G41"/>
    <mergeCell ref="B38:B39"/>
  </mergeCells>
  <hyperlinks>
    <hyperlink ref="E3" r:id="rId1" display="http://www.etbf.eu/tournaments/201111/bucharest.htm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B3" sqref="B3:G80"/>
    </sheetView>
  </sheetViews>
  <sheetFormatPr defaultColWidth="9.140625" defaultRowHeight="12.75" outlineLevelRow="1"/>
  <cols>
    <col min="1" max="1" width="6.7109375" style="0" customWidth="1"/>
    <col min="2" max="2" width="9.28125" style="2" customWidth="1"/>
    <col min="3" max="3" width="36.28125" style="3" bestFit="1" customWidth="1"/>
    <col min="4" max="4" width="36.00390625" style="4" customWidth="1"/>
    <col min="5" max="5" width="10.7109375" style="2" customWidth="1"/>
    <col min="6" max="6" width="12.7109375" style="2" bestFit="1" customWidth="1"/>
    <col min="7" max="7" width="20.57421875" style="2" bestFit="1" customWidth="1"/>
    <col min="8" max="8" width="2.7109375" style="0" customWidth="1"/>
    <col min="9" max="9" width="4.140625" style="0" bestFit="1" customWidth="1"/>
    <col min="10" max="10" width="10.8515625" style="0" customWidth="1"/>
  </cols>
  <sheetData>
    <row r="1" ht="101.25" customHeight="1">
      <c r="J1" s="2"/>
    </row>
    <row r="2" ht="3" customHeight="1" thickBot="1"/>
    <row r="3" spans="2:7" ht="155.25" customHeight="1" thickBot="1">
      <c r="B3" s="5" t="s">
        <v>0</v>
      </c>
      <c r="C3" s="133" t="s">
        <v>1</v>
      </c>
      <c r="D3" s="133" t="s">
        <v>7</v>
      </c>
      <c r="E3" s="132" t="s">
        <v>8</v>
      </c>
      <c r="F3" s="130" t="s">
        <v>17</v>
      </c>
      <c r="G3" s="131" t="s">
        <v>103</v>
      </c>
    </row>
    <row r="4" spans="2:7" ht="19.5" thickBot="1">
      <c r="B4" s="209">
        <v>1</v>
      </c>
      <c r="C4" s="356" t="str">
        <f>Rezultati!A56</f>
        <v>Citylife/Cherry</v>
      </c>
      <c r="D4" s="356" t="str">
        <f>Rezultati!B56</f>
        <v>Nauris Krēsliņš</v>
      </c>
      <c r="E4" s="357">
        <f>Rezultati!AV56</f>
        <v>36</v>
      </c>
      <c r="F4" s="357">
        <f>Rezultati!AU56</f>
        <v>7138</v>
      </c>
      <c r="G4" s="358">
        <f>Rezultati!AW56</f>
        <v>198.27777777777777</v>
      </c>
    </row>
    <row r="5" spans="2:8" ht="19.5" thickBot="1">
      <c r="B5" s="209">
        <v>2</v>
      </c>
      <c r="C5" s="356" t="str">
        <f>Rezultati!A157</f>
        <v>Nuda Veritas</v>
      </c>
      <c r="D5" s="356" t="str">
        <f>Rezultati!B157</f>
        <v>Gints Bandēns</v>
      </c>
      <c r="E5" s="357">
        <f>Rezultati!AV157</f>
        <v>33</v>
      </c>
      <c r="F5" s="357">
        <f>Rezultati!AU157</f>
        <v>6208</v>
      </c>
      <c r="G5" s="358">
        <f>Rezultati!AW157</f>
        <v>188.12121212121212</v>
      </c>
      <c r="H5" s="6"/>
    </row>
    <row r="6" spans="2:8" ht="19.5" thickBot="1">
      <c r="B6" s="209">
        <v>3</v>
      </c>
      <c r="C6" s="356" t="str">
        <f>Rezultati!A42</f>
        <v>Pink Power (Foršais)</v>
      </c>
      <c r="D6" s="356" t="str">
        <f>Rezultati!B42</f>
        <v>Juris Olengovičs</v>
      </c>
      <c r="E6" s="357">
        <f>Rezultati!AV42</f>
        <v>39</v>
      </c>
      <c r="F6" s="357">
        <f>Rezultati!AU42</f>
        <v>6926</v>
      </c>
      <c r="G6" s="358">
        <f>Rezultati!AW42</f>
        <v>177.5897435897436</v>
      </c>
      <c r="H6" s="6"/>
    </row>
    <row r="7" spans="2:8" ht="19.5" thickBot="1">
      <c r="B7" s="359">
        <v>4</v>
      </c>
      <c r="C7" s="360" t="str">
        <f>Rezultati!A161</f>
        <v>Nuda Veritas</v>
      </c>
      <c r="D7" s="360" t="str">
        <f>Rezultati!B161</f>
        <v>Jānis Lipenits</v>
      </c>
      <c r="E7" s="361">
        <f>Rezultati!AV161</f>
        <v>21</v>
      </c>
      <c r="F7" s="361">
        <f>Rezultati!AU161</f>
        <v>3727</v>
      </c>
      <c r="G7" s="362">
        <f>Rezultati!AW161</f>
        <v>177.47619047619048</v>
      </c>
      <c r="H7" s="6"/>
    </row>
    <row r="8" spans="2:8" ht="19.5" thickBot="1">
      <c r="B8" s="359">
        <v>5</v>
      </c>
      <c r="C8" s="360" t="str">
        <f>Rezultati!A169</f>
        <v>Atlaiders</v>
      </c>
      <c r="D8" s="360" t="str">
        <f>Rezultati!B169</f>
        <v>Aleksandrs Komars</v>
      </c>
      <c r="E8" s="361">
        <f>Rezultati!AV169</f>
        <v>39</v>
      </c>
      <c r="F8" s="361">
        <f>Rezultati!AU169</f>
        <v>6866</v>
      </c>
      <c r="G8" s="362">
        <f>Rezultati!AW169</f>
        <v>176.05128205128204</v>
      </c>
      <c r="H8" s="6"/>
    </row>
    <row r="9" spans="2:7" ht="19.5" thickBot="1">
      <c r="B9" s="359">
        <v>6</v>
      </c>
      <c r="C9" s="360" t="str">
        <f>Rezultati!A117</f>
        <v>Universal Services</v>
      </c>
      <c r="D9" s="360" t="str">
        <f>Rezultati!B117</f>
        <v>Elviss Volkops</v>
      </c>
      <c r="E9" s="361">
        <f>Rezultati!AV117</f>
        <v>6</v>
      </c>
      <c r="F9" s="361">
        <f>Rezultati!AU117</f>
        <v>1034</v>
      </c>
      <c r="G9" s="362">
        <f>Rezultati!AW117</f>
        <v>172.33333333333334</v>
      </c>
    </row>
    <row r="10" spans="2:7" ht="19.5" thickBot="1">
      <c r="B10" s="359">
        <v>7</v>
      </c>
      <c r="C10" s="360" t="str">
        <f>Rezultati!A119</f>
        <v>Universal Services</v>
      </c>
      <c r="D10" s="360" t="str">
        <f>Rezultati!B119</f>
        <v>Eduards Kobiļuks</v>
      </c>
      <c r="E10" s="361">
        <f>Rezultati!AV119</f>
        <v>39</v>
      </c>
      <c r="F10" s="361">
        <f>Rezultati!AU119</f>
        <v>6668</v>
      </c>
      <c r="G10" s="362">
        <f>Rezultati!AW119</f>
        <v>170.97435897435898</v>
      </c>
    </row>
    <row r="11" spans="2:8" ht="19.5" thickBot="1">
      <c r="B11" s="359">
        <v>8</v>
      </c>
      <c r="C11" s="360" t="str">
        <f>Rezultati!A37</f>
        <v>Pink Power (Foršais)</v>
      </c>
      <c r="D11" s="360" t="str">
        <f>Rezultati!B37</f>
        <v>Mārtiņš Mārtinsons</v>
      </c>
      <c r="E11" s="361">
        <f>Rezultati!AV37</f>
        <v>39</v>
      </c>
      <c r="F11" s="361">
        <f>Rezultati!AU37</f>
        <v>6640</v>
      </c>
      <c r="G11" s="362">
        <f>Rezultati!AW37</f>
        <v>170.25641025641025</v>
      </c>
      <c r="H11" s="6"/>
    </row>
    <row r="12" spans="2:8" ht="19.5" thickBot="1">
      <c r="B12" s="359">
        <v>9</v>
      </c>
      <c r="C12" s="360" t="str">
        <f>Rezultati!A167</f>
        <v>Atlaiders</v>
      </c>
      <c r="D12" s="360" t="str">
        <f>Rezultati!B167</f>
        <v>Aleksandrs Aleksejevs</v>
      </c>
      <c r="E12" s="361">
        <f>Rezultati!AV167</f>
        <v>39</v>
      </c>
      <c r="F12" s="361">
        <f>Rezultati!AU167</f>
        <v>6481</v>
      </c>
      <c r="G12" s="362">
        <f>Rezultati!AW167</f>
        <v>166.17948717948718</v>
      </c>
      <c r="H12" s="6"/>
    </row>
    <row r="13" spans="2:8" ht="19.5" thickBot="1">
      <c r="B13" s="359">
        <v>10</v>
      </c>
      <c r="C13" s="360" t="str">
        <f>Rezultati!A80</f>
        <v>Lokomotive - 2</v>
      </c>
      <c r="D13" s="360" t="str">
        <f>Rezultati!B80</f>
        <v>Andrejs Bišarovs</v>
      </c>
      <c r="E13" s="361">
        <f>Rezultati!AV80</f>
        <v>24</v>
      </c>
      <c r="F13" s="361">
        <f>Rezultati!AU80</f>
        <v>3897</v>
      </c>
      <c r="G13" s="362">
        <f>Rezultati!AW80</f>
        <v>162.375</v>
      </c>
      <c r="H13" s="6"/>
    </row>
    <row r="14" spans="2:8" ht="19.5" thickBot="1">
      <c r="B14" s="382">
        <v>11</v>
      </c>
      <c r="C14" s="8" t="str">
        <f>Rezultati!A74</f>
        <v>Lokomotive - 2</v>
      </c>
      <c r="D14" s="8" t="str">
        <f>Rezultati!B74</f>
        <v>Dmitrijs Šapovalovs</v>
      </c>
      <c r="E14" s="7">
        <f>Rezultati!AV74</f>
        <v>39</v>
      </c>
      <c r="F14" s="7">
        <f>Rezultati!AU74</f>
        <v>6330</v>
      </c>
      <c r="G14" s="203">
        <f>Rezultati!AW74</f>
        <v>162.30769230769232</v>
      </c>
      <c r="H14" s="6"/>
    </row>
    <row r="15" spans="2:8" ht="19.5" thickBot="1">
      <c r="B15" s="382">
        <v>12</v>
      </c>
      <c r="C15" s="8" t="str">
        <f>Rezultati!A133</f>
        <v>RTU</v>
      </c>
      <c r="D15" s="8" t="str">
        <f>Rezultati!B133</f>
        <v>Jānis Ieviņš</v>
      </c>
      <c r="E15" s="7">
        <f>Rezultati!AV133</f>
        <v>39</v>
      </c>
      <c r="F15" s="7">
        <f>Rezultati!AU133</f>
        <v>6280</v>
      </c>
      <c r="G15" s="203">
        <f>Rezultati!AW133</f>
        <v>161.02564102564102</v>
      </c>
      <c r="H15" s="6"/>
    </row>
    <row r="16" spans="2:8" ht="19.5" thickBot="1">
      <c r="B16" s="382">
        <v>13</v>
      </c>
      <c r="C16" s="8" t="str">
        <f>Rezultati!A70</f>
        <v>Lokomotive - 2</v>
      </c>
      <c r="D16" s="8" t="str">
        <f>Rezultati!B70</f>
        <v>Andrejs Šakaļuks</v>
      </c>
      <c r="E16" s="7">
        <f>Rezultati!AV70</f>
        <v>29</v>
      </c>
      <c r="F16" s="7">
        <f>Rezultati!AU70</f>
        <v>4601</v>
      </c>
      <c r="G16" s="203">
        <f>Rezultati!AW70</f>
        <v>158.6551724137931</v>
      </c>
      <c r="H16" s="6"/>
    </row>
    <row r="17" spans="2:8" ht="19.5" thickBot="1">
      <c r="B17" s="382">
        <v>14</v>
      </c>
      <c r="C17" s="8" t="str">
        <f>Rezultati!A46</f>
        <v>Intense</v>
      </c>
      <c r="D17" s="8" t="str">
        <f>Rezultati!B46</f>
        <v>Artūrs Rukmanis</v>
      </c>
      <c r="E17" s="7">
        <f>Rezultati!AV46</f>
        <v>38</v>
      </c>
      <c r="F17" s="7">
        <f>Rezultati!AU46</f>
        <v>5942</v>
      </c>
      <c r="G17" s="203">
        <f>Rezultati!AW46</f>
        <v>156.3684210526316</v>
      </c>
      <c r="H17" s="6"/>
    </row>
    <row r="18" spans="2:8" ht="19.5" thickBot="1">
      <c r="B18" s="382">
        <v>15</v>
      </c>
      <c r="C18" s="8" t="str">
        <f>Rezultati!A109</f>
        <v>Universal Services</v>
      </c>
      <c r="D18" s="8" t="str">
        <f>Rezultati!B109</f>
        <v>Ilmārs Valainis</v>
      </c>
      <c r="E18" s="7">
        <f>Rezultati!AV109</f>
        <v>15</v>
      </c>
      <c r="F18" s="7">
        <f>Rezultati!AU109</f>
        <v>2340</v>
      </c>
      <c r="G18" s="203">
        <f>Rezultati!AW109</f>
        <v>156</v>
      </c>
      <c r="H18" s="6"/>
    </row>
    <row r="19" spans="2:8" ht="19.5" thickBot="1">
      <c r="B19" s="382">
        <v>16</v>
      </c>
      <c r="C19" s="8" t="str">
        <f>Rezultati!A163</f>
        <v>Nuda Veritas</v>
      </c>
      <c r="D19" s="8" t="str">
        <f>Rezultati!B163</f>
        <v>Andris Borovkovs</v>
      </c>
      <c r="E19" s="7">
        <f>Rezultati!AV163</f>
        <v>33</v>
      </c>
      <c r="F19" s="7">
        <f>Rezultati!AU163</f>
        <v>5148</v>
      </c>
      <c r="G19" s="203">
        <f>Rezultati!AW163</f>
        <v>156</v>
      </c>
      <c r="H19" s="6"/>
    </row>
    <row r="20" spans="2:8" ht="19.5" thickBot="1">
      <c r="B20" s="382">
        <v>17</v>
      </c>
      <c r="C20" s="8" t="str">
        <f>Rezultati!A171</f>
        <v>Atlaiders</v>
      </c>
      <c r="D20" s="8" t="str">
        <f>Rezultati!B171</f>
        <v>Maksims Aleksejevs</v>
      </c>
      <c r="E20" s="7">
        <f>Rezultati!AV171</f>
        <v>36</v>
      </c>
      <c r="F20" s="7">
        <f>Rezultati!AU171</f>
        <v>5611</v>
      </c>
      <c r="G20" s="203">
        <f>Rezultati!AW171</f>
        <v>155.86111111111111</v>
      </c>
      <c r="H20" s="6"/>
    </row>
    <row r="21" spans="2:8" ht="19.5" thickBot="1">
      <c r="B21" s="382">
        <v>18</v>
      </c>
      <c r="C21" s="8" t="str">
        <f>Rezultati!A91</f>
        <v>BK RIX</v>
      </c>
      <c r="D21" s="8" t="str">
        <f>Rezultati!B91</f>
        <v>Ilmārs Elijass</v>
      </c>
      <c r="E21" s="7">
        <f>Rezultati!AV91</f>
        <v>36</v>
      </c>
      <c r="F21" s="7">
        <f>Rezultati!AU91</f>
        <v>5583</v>
      </c>
      <c r="G21" s="203">
        <f>Rezultati!AW91</f>
        <v>155.08333333333334</v>
      </c>
      <c r="H21" s="6"/>
    </row>
    <row r="22" spans="2:7" ht="19.5" thickBot="1">
      <c r="B22" s="382">
        <v>19</v>
      </c>
      <c r="C22" s="8" t="str">
        <f>Rezultati!A85</f>
        <v>BK RIX</v>
      </c>
      <c r="D22" s="8" t="str">
        <f>Rezultati!B85</f>
        <v>Ernests Rūsis</v>
      </c>
      <c r="E22" s="7">
        <f>Rezultati!AV85</f>
        <v>39</v>
      </c>
      <c r="F22" s="7">
        <f>Rezultati!AU85</f>
        <v>5987</v>
      </c>
      <c r="G22" s="203">
        <f>Rezultati!AW85</f>
        <v>153.51282051282053</v>
      </c>
    </row>
    <row r="23" spans="2:7" ht="19.5" thickBot="1">
      <c r="B23" s="382">
        <v>20</v>
      </c>
      <c r="C23" s="8" t="str">
        <f>Rezultati!A50</f>
        <v>Intense</v>
      </c>
      <c r="D23" s="8" t="str">
        <f>Rezultati!B50</f>
        <v>Andrejs Ohrimecs</v>
      </c>
      <c r="E23" s="7">
        <f>Rezultati!AV50</f>
        <v>32</v>
      </c>
      <c r="F23" s="7">
        <f>Rezultati!AU50</f>
        <v>4891</v>
      </c>
      <c r="G23" s="203">
        <f>Rezultati!AW50</f>
        <v>152.84375</v>
      </c>
    </row>
    <row r="24" spans="2:7" ht="19.5" thickBot="1">
      <c r="B24" s="382">
        <v>21</v>
      </c>
      <c r="C24" s="8" t="str">
        <f>Rezultati!A115</f>
        <v>Universal Services</v>
      </c>
      <c r="D24" s="8" t="str">
        <f>Rezultati!B115</f>
        <v>Kārlis Lanģis</v>
      </c>
      <c r="E24" s="7">
        <f>Rezultati!AV115</f>
        <v>21</v>
      </c>
      <c r="F24" s="7">
        <f>Rezultati!AU115</f>
        <v>3207</v>
      </c>
      <c r="G24" s="203">
        <f>Rezultati!AW115</f>
        <v>152.71428571428572</v>
      </c>
    </row>
    <row r="25" spans="2:7" ht="19.5" thickBot="1">
      <c r="B25" s="382">
        <v>22</v>
      </c>
      <c r="C25" s="8" t="str">
        <f>Rezultati!A58</f>
        <v>Citylife/Cherry</v>
      </c>
      <c r="D25" s="8" t="str">
        <f>Rezultati!B58</f>
        <v>Edgars Dzērve</v>
      </c>
      <c r="E25" s="7">
        <f>Rezultati!AV58</f>
        <v>39</v>
      </c>
      <c r="F25" s="7">
        <f>Rezultati!AU58</f>
        <v>5949</v>
      </c>
      <c r="G25" s="203">
        <f>Rezultati!AW58</f>
        <v>152.53846153846155</v>
      </c>
    </row>
    <row r="26" spans="2:7" ht="19.5" thickBot="1">
      <c r="B26" s="382">
        <v>23</v>
      </c>
      <c r="C26" s="8" t="str">
        <f>Rezultati!A60</f>
        <v>Citylife/Cherry</v>
      </c>
      <c r="D26" s="8" t="str">
        <f>Rezultati!B60</f>
        <v>Raimonds Sarkans</v>
      </c>
      <c r="E26" s="7">
        <f>Rezultati!AV60</f>
        <v>39</v>
      </c>
      <c r="F26" s="7">
        <f>Rezultati!AU60</f>
        <v>5849</v>
      </c>
      <c r="G26" s="203">
        <f>Rezultati!AW60</f>
        <v>149.97435897435898</v>
      </c>
    </row>
    <row r="27" spans="2:7" ht="19.5" thickBot="1">
      <c r="B27" s="382">
        <v>24</v>
      </c>
      <c r="C27" s="8" t="str">
        <f>Rezultati!A76</f>
        <v>Lokomotive - 2</v>
      </c>
      <c r="D27" s="8" t="str">
        <f>Rezultati!B76</f>
        <v>Andrejs Vasiļjevs</v>
      </c>
      <c r="E27" s="7">
        <f>Rezultati!AV76</f>
        <v>39</v>
      </c>
      <c r="F27" s="7">
        <f>Rezultati!AU76</f>
        <v>5830</v>
      </c>
      <c r="G27" s="203">
        <f>Rezultati!AW76</f>
        <v>149.48717948717947</v>
      </c>
    </row>
    <row r="28" spans="2:7" ht="19.5" thickBot="1">
      <c r="B28" s="382">
        <v>25</v>
      </c>
      <c r="C28" s="8" t="str">
        <f>Rezultati!A14</f>
        <v>HANSAB</v>
      </c>
      <c r="D28" s="8" t="str">
        <f>Rezultati!B14</f>
        <v>Jurijs Kuncevičs</v>
      </c>
      <c r="E28" s="7">
        <f>Rezultati!AV14</f>
        <v>9</v>
      </c>
      <c r="F28" s="7">
        <f>Rezultati!AU14</f>
        <v>1341</v>
      </c>
      <c r="G28" s="203">
        <f>Rezultati!AW14</f>
        <v>149</v>
      </c>
    </row>
    <row r="29" spans="2:7" ht="19.5" thickBot="1">
      <c r="B29" s="382">
        <v>26</v>
      </c>
      <c r="C29" s="8" t="str">
        <f>Rezultati!A12</f>
        <v>HANSAB</v>
      </c>
      <c r="D29" s="8" t="str">
        <f>Rezultati!B12</f>
        <v>Māris Lūks</v>
      </c>
      <c r="E29" s="7">
        <f>Rezultati!AV12</f>
        <v>9</v>
      </c>
      <c r="F29" s="7">
        <f>Rezultati!AU12</f>
        <v>1329</v>
      </c>
      <c r="G29" s="203">
        <f>Rezultati!AW12</f>
        <v>147.66666666666666</v>
      </c>
    </row>
    <row r="30" spans="2:7" ht="19.5" thickBot="1">
      <c r="B30" s="382">
        <v>27</v>
      </c>
      <c r="C30" s="8" t="str">
        <f>Rezultati!A101</f>
        <v>Doka</v>
      </c>
      <c r="D30" s="8" t="str">
        <f>Rezultati!B101</f>
        <v>Mārtiņs Bleija</v>
      </c>
      <c r="E30" s="7">
        <f>Rezultati!AV101</f>
        <v>38</v>
      </c>
      <c r="F30" s="7">
        <f>Rezultati!AU101</f>
        <v>5563</v>
      </c>
      <c r="G30" s="203">
        <f>Rezultati!AW101</f>
        <v>146.39473684210526</v>
      </c>
    </row>
    <row r="31" spans="2:7" ht="19.5" thickBot="1">
      <c r="B31" s="382">
        <v>28</v>
      </c>
      <c r="C31" s="8" t="str">
        <f>Rezultati!A39</f>
        <v>Pink Power (Foršais)</v>
      </c>
      <c r="D31" s="8" t="str">
        <f>Rezultati!B39</f>
        <v>Rihards Čatrauskis</v>
      </c>
      <c r="E31" s="7">
        <f>Rezultati!AV39</f>
        <v>39</v>
      </c>
      <c r="F31" s="7">
        <f>Rezultati!AU39</f>
        <v>5706</v>
      </c>
      <c r="G31" s="203">
        <f>Rezultati!AW39</f>
        <v>146.30769230769232</v>
      </c>
    </row>
    <row r="32" spans="2:7" ht="19.5" thickBot="1">
      <c r="B32" s="382">
        <v>29</v>
      </c>
      <c r="C32" s="8" t="str">
        <f>Rezultati!A48</f>
        <v>Intense</v>
      </c>
      <c r="D32" s="8" t="str">
        <f>Rezultati!B48</f>
        <v>Nikolajs Ļebedevs</v>
      </c>
      <c r="E32" s="7">
        <f>Rezultati!AV48</f>
        <v>35</v>
      </c>
      <c r="F32" s="7">
        <f>Rezultati!AU48</f>
        <v>5102</v>
      </c>
      <c r="G32" s="203">
        <f>Rezultati!AW48</f>
        <v>145.77142857142857</v>
      </c>
    </row>
    <row r="33" spans="2:7" ht="19.5" thickBot="1">
      <c r="B33" s="382">
        <v>30</v>
      </c>
      <c r="C33" s="8" t="str">
        <f>Rezultati!A103</f>
        <v>Doka</v>
      </c>
      <c r="D33" s="8" t="str">
        <f>Rezultati!B103</f>
        <v>Jānis Raņķis</v>
      </c>
      <c r="E33" s="7">
        <f>Rezultati!AV103</f>
        <v>39</v>
      </c>
      <c r="F33" s="7">
        <f>Rezultati!AU103</f>
        <v>5635</v>
      </c>
      <c r="G33" s="203">
        <f>Rezultati!AW103</f>
        <v>144.48717948717947</v>
      </c>
    </row>
    <row r="34" spans="2:7" ht="19.5" thickBot="1">
      <c r="B34" s="382">
        <v>31</v>
      </c>
      <c r="C34" s="8" t="str">
        <f>Rezultati!A99</f>
        <v>Doka</v>
      </c>
      <c r="D34" s="8" t="str">
        <f>Rezultati!B99</f>
        <v>Juris Bariss</v>
      </c>
      <c r="E34" s="7">
        <f>Rezultati!AV99</f>
        <v>36</v>
      </c>
      <c r="F34" s="7">
        <f>Rezultati!AU99</f>
        <v>5183</v>
      </c>
      <c r="G34" s="203">
        <f>Rezultati!AW99</f>
        <v>143.97222222222223</v>
      </c>
    </row>
    <row r="35" spans="2:7" ht="19.5" thickBot="1">
      <c r="B35" s="382">
        <v>32</v>
      </c>
      <c r="C35" s="8" t="str">
        <f>Rezultati!A177</f>
        <v>Atlaiders</v>
      </c>
      <c r="D35" s="8" t="str">
        <f>Rezultati!B177</f>
        <v>Andris Otrjadovs</v>
      </c>
      <c r="E35" s="7">
        <f>Rezultati!AV177</f>
        <v>39</v>
      </c>
      <c r="F35" s="7">
        <f>Rezultati!AU177</f>
        <v>5613</v>
      </c>
      <c r="G35" s="203">
        <f>Rezultati!AW177</f>
        <v>143.92307692307693</v>
      </c>
    </row>
    <row r="36" spans="2:8" ht="19.5" thickBot="1">
      <c r="B36" s="382">
        <v>33</v>
      </c>
      <c r="C36" s="8" t="str">
        <f>Rezultati!A26</f>
        <v>Premi Food</v>
      </c>
      <c r="D36" s="8" t="str">
        <f>Rezultati!B26</f>
        <v>Aleksejs Tomaševskis</v>
      </c>
      <c r="E36" s="7">
        <f>Rezultati!AV26</f>
        <v>38</v>
      </c>
      <c r="F36" s="7">
        <f>Rezultati!AU26</f>
        <v>5423</v>
      </c>
      <c r="G36" s="203">
        <f>Rezultati!AW26</f>
        <v>142.71052631578948</v>
      </c>
      <c r="H36" s="6"/>
    </row>
    <row r="37" spans="2:7" ht="19.5" thickBot="1">
      <c r="B37" s="382">
        <v>34</v>
      </c>
      <c r="C37" s="8" t="str">
        <f>Rezultati!A121</f>
        <v>RTU</v>
      </c>
      <c r="D37" s="8" t="str">
        <f>Rezultati!B121</f>
        <v>Aldis Lapiņš</v>
      </c>
      <c r="E37" s="7">
        <f>Rezultati!AV121</f>
        <v>36</v>
      </c>
      <c r="F37" s="7">
        <f>Rezultati!AU121</f>
        <v>5136</v>
      </c>
      <c r="G37" s="203">
        <f>Rezultati!AW121</f>
        <v>142.66666666666666</v>
      </c>
    </row>
    <row r="38" spans="2:8" ht="19.5" thickBot="1">
      <c r="B38" s="382">
        <v>35</v>
      </c>
      <c r="C38" s="8" t="str">
        <f>Rezultati!A131</f>
        <v>RTU</v>
      </c>
      <c r="D38" s="8" t="str">
        <f>Rezultati!B131</f>
        <v>Maksims Aleksejcevs</v>
      </c>
      <c r="E38" s="7">
        <f>Rezultati!AV131</f>
        <v>39</v>
      </c>
      <c r="F38" s="7">
        <f>Rezultati!AU131</f>
        <v>5559</v>
      </c>
      <c r="G38" s="203">
        <f>Rezultati!AW131</f>
        <v>142.53846153846155</v>
      </c>
      <c r="H38" s="6"/>
    </row>
    <row r="39" spans="2:8" ht="19.5" thickBot="1">
      <c r="B39" s="382">
        <v>36</v>
      </c>
      <c r="C39" s="8" t="str">
        <f>Rezultati!A153</f>
        <v>BASK</v>
      </c>
      <c r="D39" s="8" t="str">
        <f>Rezultati!B153</f>
        <v>Staņislavs Muceniks</v>
      </c>
      <c r="E39" s="7">
        <f>Rezultati!AV153</f>
        <v>33</v>
      </c>
      <c r="F39" s="7">
        <f>Rezultati!AU153</f>
        <v>4539</v>
      </c>
      <c r="G39" s="203">
        <f>Rezultati!AW153</f>
        <v>137.54545454545453</v>
      </c>
      <c r="H39" s="6"/>
    </row>
    <row r="40" spans="2:8" ht="19.5" thickBot="1">
      <c r="B40" s="382">
        <v>37</v>
      </c>
      <c r="C40" s="8" t="str">
        <f>Rezultati!A110</f>
        <v>Universal Services</v>
      </c>
      <c r="D40" s="8" t="str">
        <f>Rezultati!B110</f>
        <v>Armands Ščuckis-Romislavs</v>
      </c>
      <c r="E40" s="7">
        <f>Rezultati!AV110</f>
        <v>36</v>
      </c>
      <c r="F40" s="7">
        <f>SUM(Rezultati!AU110)</f>
        <v>5238</v>
      </c>
      <c r="G40" s="203">
        <f>Rezultati!AW110</f>
        <v>137.5</v>
      </c>
      <c r="H40" s="6"/>
    </row>
    <row r="41" spans="2:8" ht="19.5" thickBot="1">
      <c r="B41" s="382">
        <v>38</v>
      </c>
      <c r="C41" s="8" t="str">
        <f>Rezultati!A52</f>
        <v>Intense</v>
      </c>
      <c r="D41" s="8" t="str">
        <f>Rezultati!B52</f>
        <v>Jānis Šreibers</v>
      </c>
      <c r="E41" s="7">
        <f>Rezultati!AV52</f>
        <v>30</v>
      </c>
      <c r="F41" s="7">
        <f>Rezultati!AU52</f>
        <v>4118</v>
      </c>
      <c r="G41" s="203">
        <f>Rezultati!AW52</f>
        <v>137.26666666666668</v>
      </c>
      <c r="H41" s="6"/>
    </row>
    <row r="42" spans="2:8" ht="19.5" thickBot="1">
      <c r="B42" s="382">
        <v>39</v>
      </c>
      <c r="C42" s="8" t="str">
        <f>Rezultati!A112</f>
        <v>Universal Services</v>
      </c>
      <c r="D42" s="8" t="str">
        <f>Rezultati!B112</f>
        <v>Edgars Kobiļuks</v>
      </c>
      <c r="E42" s="7">
        <f>Rezultati!AV112</f>
        <v>35</v>
      </c>
      <c r="F42" s="7">
        <f>Rezultati!AU112</f>
        <v>4776</v>
      </c>
      <c r="G42" s="203">
        <f>Rezultati!AW112</f>
        <v>136.45714285714286</v>
      </c>
      <c r="H42" s="6"/>
    </row>
    <row r="43" spans="2:8" ht="19.5" thickBot="1">
      <c r="B43" s="382">
        <v>40</v>
      </c>
      <c r="C43" s="8" t="str">
        <f>Rezultati!A54</f>
        <v>Intense</v>
      </c>
      <c r="D43" s="8" t="str">
        <f>Rezultati!B54</f>
        <v>Jānis Štals</v>
      </c>
      <c r="E43" s="7">
        <f>Rezultati!AV54</f>
        <v>20</v>
      </c>
      <c r="F43" s="7">
        <f>Rezultati!AU54</f>
        <v>2727</v>
      </c>
      <c r="G43" s="203">
        <f>Rezultati!AW54</f>
        <v>136.35</v>
      </c>
      <c r="H43" s="6"/>
    </row>
    <row r="44" spans="2:10" ht="19.5" thickBot="1">
      <c r="B44" s="382">
        <v>41</v>
      </c>
      <c r="C44" s="8" t="str">
        <f>Rezultati!A145</f>
        <v>BASK</v>
      </c>
      <c r="D44" s="8" t="str">
        <f>Rezultati!B145</f>
        <v>Andrejs Kuruško</v>
      </c>
      <c r="E44" s="7">
        <f>Rezultati!AV145</f>
        <v>39</v>
      </c>
      <c r="F44" s="7">
        <f>Rezultati!AU145</f>
        <v>5294</v>
      </c>
      <c r="G44" s="203">
        <f>Rezultati!AW145</f>
        <v>135.74358974358975</v>
      </c>
      <c r="H44" s="6"/>
      <c r="I44" s="6"/>
      <c r="J44" s="6"/>
    </row>
    <row r="45" spans="2:10" ht="19.5" thickBot="1">
      <c r="B45" s="382">
        <v>42</v>
      </c>
      <c r="C45" s="8" t="str">
        <f>Rezultati!A67</f>
        <v>Citylife/Cherry</v>
      </c>
      <c r="D45" s="8" t="str">
        <f>Rezultati!B67</f>
        <v>Raivis Miezītis</v>
      </c>
      <c r="E45" s="7">
        <f>Rezultati!AV67</f>
        <v>24</v>
      </c>
      <c r="F45" s="7">
        <f>Rezultati!AU67</f>
        <v>3226</v>
      </c>
      <c r="G45" s="203">
        <f>Rezultati!AW67</f>
        <v>134.41666666666666</v>
      </c>
      <c r="H45" s="6"/>
      <c r="I45" s="6"/>
      <c r="J45" s="6"/>
    </row>
    <row r="46" spans="2:10" ht="19.5" thickBot="1">
      <c r="B46" s="382">
        <v>43</v>
      </c>
      <c r="C46" s="8" t="str">
        <f>Rezultati!A139</f>
        <v>Flowers</v>
      </c>
      <c r="D46" s="8" t="str">
        <f>Rezultati!B139</f>
        <v>Andrejs Petrovs</v>
      </c>
      <c r="E46" s="7">
        <f>Rezultati!AV139</f>
        <v>15</v>
      </c>
      <c r="F46" s="7">
        <f>Rezultati!AU139</f>
        <v>2005</v>
      </c>
      <c r="G46" s="203">
        <f>Rezultati!AW139</f>
        <v>133.66666666666666</v>
      </c>
      <c r="H46" s="6"/>
      <c r="I46" s="6"/>
      <c r="J46" s="6"/>
    </row>
    <row r="47" spans="2:10" ht="19.5" thickBot="1">
      <c r="B47" s="382">
        <v>44</v>
      </c>
      <c r="C47" s="8" t="str">
        <f>Rezultati!A65</f>
        <v>Citylife/Cherry</v>
      </c>
      <c r="D47" s="8" t="str">
        <f>Rezultati!B65</f>
        <v>Artūrs Zaicevs</v>
      </c>
      <c r="E47" s="7">
        <f>Rezultati!AV65</f>
        <v>3</v>
      </c>
      <c r="F47" s="7">
        <f>Rezultati!AU65</f>
        <v>397</v>
      </c>
      <c r="G47" s="203">
        <f>Rezultati!AW65</f>
        <v>132.33333333333334</v>
      </c>
      <c r="H47" s="6"/>
      <c r="I47" s="6"/>
      <c r="J47" s="6"/>
    </row>
    <row r="48" spans="2:10" ht="19.5" thickBot="1">
      <c r="B48" s="382">
        <v>45</v>
      </c>
      <c r="C48" s="8" t="str">
        <f>Rezultati!A32</f>
        <v>Premi Food</v>
      </c>
      <c r="D48" s="8" t="str">
        <f>Rezultati!B32</f>
        <v>Aleksejs Vladimirovs</v>
      </c>
      <c r="E48" s="7">
        <f>Rezultati!AV32</f>
        <v>39</v>
      </c>
      <c r="F48" s="7">
        <f>Rezultati!AU32</f>
        <v>5142</v>
      </c>
      <c r="G48" s="203">
        <f>Rezultati!AW32</f>
        <v>131.84615384615384</v>
      </c>
      <c r="H48" s="6"/>
      <c r="I48" s="6"/>
      <c r="J48" s="6"/>
    </row>
    <row r="49" spans="2:10" ht="19.5" thickBot="1">
      <c r="B49" s="382">
        <v>46</v>
      </c>
      <c r="C49" s="8" t="str">
        <f>Rezultati!A82</f>
        <v>BK RIX</v>
      </c>
      <c r="D49" s="8" t="str">
        <f>Rezultati!B82</f>
        <v>Kristaps Plotnieks</v>
      </c>
      <c r="E49" s="7">
        <f>Rezultati!AV82</f>
        <v>9</v>
      </c>
      <c r="F49" s="7">
        <f>Rezultati!AU82</f>
        <v>1181</v>
      </c>
      <c r="G49" s="203">
        <f>Rezultati!AW82</f>
        <v>131.22222222222223</v>
      </c>
      <c r="H49" s="6"/>
      <c r="I49" s="6"/>
      <c r="J49" s="6"/>
    </row>
    <row r="50" spans="2:10" ht="19.5" thickBot="1">
      <c r="B50" s="382">
        <v>47</v>
      </c>
      <c r="C50" s="8" t="str">
        <f>Rezultati!A8</f>
        <v>HANSAB</v>
      </c>
      <c r="D50" s="8" t="str">
        <f>Rezultati!B8</f>
        <v>Jevgenijs Skribins</v>
      </c>
      <c r="E50" s="7">
        <f>Rezultati!AV8</f>
        <v>6</v>
      </c>
      <c r="F50" s="7">
        <f>Rezultati!AU8</f>
        <v>787</v>
      </c>
      <c r="G50" s="203">
        <f>Rezultati!AW8</f>
        <v>131.16666666666666</v>
      </c>
      <c r="H50" s="6"/>
      <c r="I50" s="6"/>
      <c r="J50" s="6"/>
    </row>
    <row r="51" spans="2:10" ht="19.5" thickBot="1">
      <c r="B51" s="382">
        <v>48</v>
      </c>
      <c r="C51" s="8" t="str">
        <f>Rezultati!A149</f>
        <v>BASK</v>
      </c>
      <c r="D51" s="8" t="str">
        <f>Rezultati!B149</f>
        <v>Sergejs Lisovs</v>
      </c>
      <c r="E51" s="7">
        <f>Rezultati!AV149</f>
        <v>9</v>
      </c>
      <c r="F51" s="7">
        <f>Rezultati!AU149</f>
        <v>1180</v>
      </c>
      <c r="G51" s="203">
        <f>Rezultati!AW149</f>
        <v>131.11111111111111</v>
      </c>
      <c r="I51" s="6"/>
      <c r="J51" s="6"/>
    </row>
    <row r="52" spans="2:10" ht="19.5" thickBot="1">
      <c r="B52" s="382">
        <v>49</v>
      </c>
      <c r="C52" s="8" t="str">
        <f>Rezultati!A151</f>
        <v>BASK</v>
      </c>
      <c r="D52" s="8" t="str">
        <f>Rezultati!B151</f>
        <v>Oļegs Kirevičevs</v>
      </c>
      <c r="E52" s="7">
        <f>Rezultati!AV151</f>
        <v>36</v>
      </c>
      <c r="F52" s="7">
        <f>Rezultati!AU151</f>
        <v>4678</v>
      </c>
      <c r="G52" s="203">
        <f>Rezultati!AW151</f>
        <v>129.94444444444446</v>
      </c>
      <c r="I52" s="6"/>
      <c r="J52" s="6"/>
    </row>
    <row r="53" spans="2:10" ht="19.5" thickBot="1">
      <c r="B53" s="382">
        <v>50</v>
      </c>
      <c r="C53" s="8" t="str">
        <f>Rezultati!A4</f>
        <v>HANSAB</v>
      </c>
      <c r="D53" s="8" t="str">
        <f>Rezultati!B4</f>
        <v>Viktors Ļimankins</v>
      </c>
      <c r="E53" s="7">
        <f>Rezultati!AV4</f>
        <v>33</v>
      </c>
      <c r="F53" s="7">
        <f>Rezultati!AU4</f>
        <v>4250</v>
      </c>
      <c r="G53" s="203">
        <f>Rezultati!AW4</f>
        <v>128.78787878787878</v>
      </c>
      <c r="I53" s="6"/>
      <c r="J53" s="6"/>
    </row>
    <row r="54" spans="2:10" ht="19.5" thickBot="1">
      <c r="B54" s="382">
        <v>51</v>
      </c>
      <c r="C54" s="8" t="str">
        <f>Rezultati!A155</f>
        <v>Nuda Veritas</v>
      </c>
      <c r="D54" s="8" t="str">
        <f>Rezultati!B155</f>
        <v>Māris Skudra</v>
      </c>
      <c r="E54" s="7">
        <f>Rezultati!AV155</f>
        <v>32</v>
      </c>
      <c r="F54" s="7">
        <f>Rezultati!AU155</f>
        <v>4109</v>
      </c>
      <c r="G54" s="203">
        <f>Rezultati!AW155</f>
        <v>128.40625</v>
      </c>
      <c r="H54" s="6"/>
      <c r="I54" s="6"/>
      <c r="J54" s="6"/>
    </row>
    <row r="55" spans="2:10" ht="19.5" thickBot="1">
      <c r="B55" s="382">
        <v>52</v>
      </c>
      <c r="C55" s="8" t="str">
        <f>Rezultati!A72</f>
        <v>Lokomotive - 2</v>
      </c>
      <c r="D55" s="8" t="str">
        <f>Rezultati!B72</f>
        <v>Jevģēnijs Skulovičs</v>
      </c>
      <c r="E55" s="7">
        <f>Rezultati!AV72</f>
        <v>22</v>
      </c>
      <c r="F55" s="7">
        <f>Rezultati!AU72</f>
        <v>2822</v>
      </c>
      <c r="G55" s="203">
        <f>Rezultati!AW72</f>
        <v>128.27272727272728</v>
      </c>
      <c r="H55" s="6"/>
      <c r="I55" s="6"/>
      <c r="J55" s="6"/>
    </row>
    <row r="56" spans="2:10" ht="19.5" thickBot="1">
      <c r="B56" s="382">
        <v>53</v>
      </c>
      <c r="C56" s="8" t="str">
        <f>Rezultati!A11</f>
        <v>HANSAB</v>
      </c>
      <c r="D56" s="8" t="str">
        <f>Rezultati!B11</f>
        <v>Gatis Kaušs</v>
      </c>
      <c r="E56" s="7">
        <f>Rezultati!AV11</f>
        <v>15</v>
      </c>
      <c r="F56" s="7">
        <f>Rezultati!AU11</f>
        <v>1914</v>
      </c>
      <c r="G56" s="203">
        <f>Rezultati!AW11</f>
        <v>127.6</v>
      </c>
      <c r="H56" s="6"/>
      <c r="I56" s="6"/>
      <c r="J56" s="6"/>
    </row>
    <row r="57" spans="2:10" ht="19.5" thickBot="1">
      <c r="B57" s="382">
        <v>54</v>
      </c>
      <c r="C57" s="8" t="str">
        <f>Rezultati!A69</f>
        <v>Citylife/Cherry</v>
      </c>
      <c r="D57" s="8" t="str">
        <f>Rezultati!B69</f>
        <v>Daniels Marhels</v>
      </c>
      <c r="E57" s="7">
        <f>Rezultati!AV69</f>
        <v>3</v>
      </c>
      <c r="F57" s="7">
        <f>Rezultati!AU69</f>
        <v>380</v>
      </c>
      <c r="G57" s="203">
        <f>Rezultati!AW69</f>
        <v>126.66666666666667</v>
      </c>
      <c r="I57" s="6"/>
      <c r="J57" s="6"/>
    </row>
    <row r="58" spans="2:10" ht="19.5" thickBot="1">
      <c r="B58" s="382">
        <v>55</v>
      </c>
      <c r="C58" s="8" t="str">
        <f>Rezultati!A28</f>
        <v>Premi Food</v>
      </c>
      <c r="D58" s="8" t="str">
        <f>Rezultati!B28</f>
        <v>Uldis Supe</v>
      </c>
      <c r="E58" s="7">
        <f>Rezultati!AV28</f>
        <v>12</v>
      </c>
      <c r="F58" s="7">
        <f>Rezultati!AU28</f>
        <v>1507</v>
      </c>
      <c r="G58" s="203">
        <f>Rezultati!AW28</f>
        <v>125.58333333333333</v>
      </c>
      <c r="I58" s="6"/>
      <c r="J58" s="6"/>
    </row>
    <row r="59" spans="2:10" ht="19.5" thickBot="1">
      <c r="B59" s="382">
        <v>56</v>
      </c>
      <c r="C59" s="8" t="str">
        <f>Rezultati!A125</f>
        <v>RTU</v>
      </c>
      <c r="D59" s="8" t="str">
        <f>Rezultati!B125</f>
        <v>Jānis Bartušauskis</v>
      </c>
      <c r="E59" s="7">
        <f>Rezultati!AV125</f>
        <v>36</v>
      </c>
      <c r="F59" s="7">
        <f>Rezultati!AU125</f>
        <v>4396</v>
      </c>
      <c r="G59" s="203">
        <f>Rezultati!AW125</f>
        <v>122.11111111111111</v>
      </c>
      <c r="I59" s="6"/>
      <c r="J59" s="6"/>
    </row>
    <row r="60" spans="2:10" ht="19.5" thickBot="1">
      <c r="B60" s="382">
        <v>57</v>
      </c>
      <c r="C60" s="8" t="str">
        <f>Rezultati!A114</f>
        <v>Universal Services</v>
      </c>
      <c r="D60" s="8" t="str">
        <f>Rezultati!B114</f>
        <v>Aleksis Štokmanis</v>
      </c>
      <c r="E60" s="7">
        <f>Rezultati!AV114</f>
        <v>4</v>
      </c>
      <c r="F60" s="7">
        <f>Rezultati!AU114</f>
        <v>517</v>
      </c>
      <c r="G60" s="203">
        <f>Rezultati!AW114</f>
        <v>121.25</v>
      </c>
      <c r="I60" s="6"/>
      <c r="J60" s="6"/>
    </row>
    <row r="61" spans="2:10" ht="19.5" thickBot="1">
      <c r="B61" s="382">
        <v>58</v>
      </c>
      <c r="C61" s="8" t="str">
        <f>Rezultati!A34</f>
        <v>Premi Food</v>
      </c>
      <c r="D61" s="8" t="str">
        <f>Rezultati!B34</f>
        <v>Deniss Sučkovs</v>
      </c>
      <c r="E61" s="7">
        <f>Rezultati!AV34</f>
        <v>27</v>
      </c>
      <c r="F61" s="7">
        <f>Rezultati!AU34</f>
        <v>3211</v>
      </c>
      <c r="G61" s="203">
        <f>Rezultati!AW34</f>
        <v>118.92592592592592</v>
      </c>
      <c r="I61" s="6"/>
      <c r="J61" s="6"/>
    </row>
    <row r="62" spans="2:10" ht="19.5" thickBot="1">
      <c r="B62" s="382">
        <v>59</v>
      </c>
      <c r="C62" s="123" t="str">
        <f>Rezultati!A36</f>
        <v>Premi Food</v>
      </c>
      <c r="D62" s="123" t="str">
        <f>Rezultati!B36</f>
        <v>Jevgenijs Kovaļčuks</v>
      </c>
      <c r="E62" s="7">
        <f>Rezultati!AV36</f>
        <v>9</v>
      </c>
      <c r="F62" s="7">
        <f>Rezultati!AU36</f>
        <v>1070</v>
      </c>
      <c r="G62" s="203">
        <f>Rezultati!AW36</f>
        <v>118.88888888888889</v>
      </c>
      <c r="I62" s="6"/>
      <c r="J62" s="6"/>
    </row>
    <row r="63" spans="2:10" ht="19.5" thickBot="1">
      <c r="B63" s="382">
        <v>60</v>
      </c>
      <c r="C63" s="123" t="str">
        <f>Rezultati!A16</f>
        <v>HANSAB</v>
      </c>
      <c r="D63" s="123" t="str">
        <f>Rezultati!B16</f>
        <v>Pāvels Blāķis</v>
      </c>
      <c r="E63" s="7">
        <f>Rezultati!AV16</f>
        <v>3</v>
      </c>
      <c r="F63" s="7">
        <f>Rezultati!AU16</f>
        <v>355</v>
      </c>
      <c r="G63" s="203">
        <f>Rezultati!AW16</f>
        <v>118.33333333333333</v>
      </c>
      <c r="I63" s="6"/>
      <c r="J63" s="6"/>
    </row>
    <row r="64" spans="2:10" ht="19.5" thickBot="1">
      <c r="B64" s="382">
        <v>61</v>
      </c>
      <c r="C64" s="123" t="str">
        <f>Rezultati!A64</f>
        <v>Citylife/Cherry</v>
      </c>
      <c r="D64" s="123" t="str">
        <f>Rezultati!B64</f>
        <v>Ruslans Kalvāns</v>
      </c>
      <c r="E64" s="7">
        <f>Rezultati!AV64</f>
        <v>3</v>
      </c>
      <c r="F64" s="7">
        <f>Rezultati!AU64</f>
        <v>354</v>
      </c>
      <c r="G64" s="203">
        <f>Rezultati!AW64</f>
        <v>118</v>
      </c>
      <c r="H64" s="6"/>
      <c r="I64" s="6"/>
      <c r="J64" s="6"/>
    </row>
    <row r="65" spans="2:10" ht="19.5" thickBot="1">
      <c r="B65" s="382">
        <v>62</v>
      </c>
      <c r="C65" s="123" t="str">
        <f>Rezultati!A13</f>
        <v>HANSAB</v>
      </c>
      <c r="D65" s="123" t="str">
        <f>Rezultati!B13</f>
        <v>Vitalijs Mukafa</v>
      </c>
      <c r="E65" s="7">
        <f>Rezultati!AV13</f>
        <v>15</v>
      </c>
      <c r="F65" s="7">
        <f>Rezultati!AU13</f>
        <v>1744</v>
      </c>
      <c r="G65" s="203">
        <f>Rezultati!AW13</f>
        <v>116.26666666666667</v>
      </c>
      <c r="H65" s="6"/>
      <c r="I65" s="6"/>
      <c r="J65" s="6"/>
    </row>
    <row r="66" spans="2:10" ht="19.5" thickBot="1">
      <c r="B66" s="382">
        <v>63</v>
      </c>
      <c r="C66" s="123" t="str">
        <f>Rezultati!A25</f>
        <v>HANSAB</v>
      </c>
      <c r="D66" s="123" t="str">
        <f>Rezultati!B25</f>
        <v>Jānis Stabeļuks</v>
      </c>
      <c r="E66" s="7">
        <f>Rezultati!AV25</f>
        <v>9</v>
      </c>
      <c r="F66" s="7">
        <f>Rezultati!AU25</f>
        <v>1031</v>
      </c>
      <c r="G66" s="203">
        <f>Rezultati!AW25</f>
        <v>114.55555555555556</v>
      </c>
      <c r="H66" s="6"/>
      <c r="I66" s="6"/>
      <c r="J66" s="6"/>
    </row>
    <row r="67" spans="2:10" ht="19.5" thickBot="1">
      <c r="B67" s="382">
        <v>64</v>
      </c>
      <c r="C67" s="123" t="str">
        <f>Rezultati!A10</f>
        <v>HANSAB</v>
      </c>
      <c r="D67" s="123" t="str">
        <f>Rezultati!B10</f>
        <v>Kristaps Kļaviņš</v>
      </c>
      <c r="E67" s="7">
        <f>Rezultati!AV10</f>
        <v>12</v>
      </c>
      <c r="F67" s="7">
        <f>Rezultati!AU10</f>
        <v>1349</v>
      </c>
      <c r="G67" s="203">
        <f>Rezultati!AW10</f>
        <v>112.41666666666667</v>
      </c>
      <c r="H67" s="6"/>
      <c r="I67" s="6"/>
      <c r="J67" s="6"/>
    </row>
    <row r="68" spans="2:10" ht="19.5" thickBot="1">
      <c r="B68" s="382">
        <v>65</v>
      </c>
      <c r="C68" s="123" t="str">
        <f>Rezultati!A24</f>
        <v>HANSAB</v>
      </c>
      <c r="D68" s="123" t="str">
        <f>Rezultati!B24</f>
        <v>Raivis Barkans</v>
      </c>
      <c r="E68" s="7">
        <f>Rezultati!AV24</f>
        <v>12</v>
      </c>
      <c r="F68" s="7">
        <f>Rezultati!AU24</f>
        <v>1337</v>
      </c>
      <c r="G68" s="203">
        <f>Rezultati!AW24</f>
        <v>111.41666666666667</v>
      </c>
      <c r="H68" s="6"/>
      <c r="I68" s="6"/>
      <c r="J68" s="6"/>
    </row>
    <row r="69" spans="2:10" ht="19.5" thickBot="1">
      <c r="B69" s="382">
        <v>66</v>
      </c>
      <c r="C69" s="123" t="str">
        <f>Rezultati!A84</f>
        <v>BK RIX</v>
      </c>
      <c r="D69" s="123" t="str">
        <f>Rezultati!B84</f>
        <v>Mikus Grobiņš</v>
      </c>
      <c r="E69" s="7">
        <f>Rezultati!AV84</f>
        <v>2</v>
      </c>
      <c r="F69" s="7">
        <f>Rezultati!AU84</f>
        <v>219</v>
      </c>
      <c r="G69" s="203">
        <f>Rezultati!AW84</f>
        <v>109.5</v>
      </c>
      <c r="H69" s="6"/>
      <c r="I69" s="6"/>
      <c r="J69" s="6"/>
    </row>
    <row r="70" spans="2:10" ht="19.5" thickBot="1">
      <c r="B70" s="382">
        <v>67</v>
      </c>
      <c r="C70" s="123" t="str">
        <f>Rezultati!A129</f>
        <v>RTU</v>
      </c>
      <c r="D70" s="123" t="str">
        <f>Rezultati!B129</f>
        <v>Aleksandrs Korjakins</v>
      </c>
      <c r="E70" s="7">
        <f>Rezultati!AV129</f>
        <v>6</v>
      </c>
      <c r="F70" s="7">
        <f>Rezultati!AU129</f>
        <v>650</v>
      </c>
      <c r="G70" s="203">
        <f>Rezultati!AW129</f>
        <v>108.33333333333333</v>
      </c>
      <c r="H70" s="6"/>
      <c r="I70" s="6"/>
      <c r="J70" s="6"/>
    </row>
    <row r="71" spans="2:10" ht="19.5" thickBot="1">
      <c r="B71" s="382">
        <v>68</v>
      </c>
      <c r="C71" s="123" t="str">
        <f>Rezultati!A62</f>
        <v>Citylife/Cherry</v>
      </c>
      <c r="D71" s="123" t="str">
        <f>Rezultati!B62</f>
        <v>Gatis Varnavs</v>
      </c>
      <c r="E71" s="7">
        <f>Rezultati!AV62</f>
        <v>3</v>
      </c>
      <c r="F71" s="7">
        <f>Rezultati!AU62</f>
        <v>325</v>
      </c>
      <c r="G71" s="203">
        <f>Rezultati!AW62</f>
        <v>108.33333333333333</v>
      </c>
      <c r="H71" s="6"/>
      <c r="I71" s="6"/>
      <c r="J71" s="6"/>
    </row>
    <row r="72" spans="2:10" ht="19.5" thickBot="1">
      <c r="B72" s="382">
        <v>69</v>
      </c>
      <c r="C72" s="123" t="str">
        <f>Rezultati!A21</f>
        <v>HANSAB</v>
      </c>
      <c r="D72" s="123" t="str">
        <f>Rezultati!B21</f>
        <v>Artjoms Sabans</v>
      </c>
      <c r="E72" s="7">
        <f>Rezultati!AV21</f>
        <v>3</v>
      </c>
      <c r="F72" s="7">
        <f>Rezultati!AU21</f>
        <v>320</v>
      </c>
      <c r="G72" s="203">
        <f>Rezultati!AW21</f>
        <v>106.66666666666667</v>
      </c>
      <c r="H72" s="6"/>
      <c r="I72" s="6"/>
      <c r="J72" s="6"/>
    </row>
    <row r="73" spans="2:10" ht="19.5" thickBot="1">
      <c r="B73" s="382">
        <v>70</v>
      </c>
      <c r="C73" s="123" t="str">
        <f>Rezultati!A173</f>
        <v>Atlaiders</v>
      </c>
      <c r="D73" s="123" t="str">
        <f>Rezultati!B173</f>
        <v>Pavels Polnijs</v>
      </c>
      <c r="E73" s="7">
        <f>Rezultati!AV173</f>
        <v>3</v>
      </c>
      <c r="F73" s="7">
        <f>Rezultati!AU173</f>
        <v>313</v>
      </c>
      <c r="G73" s="203">
        <f>Rezultati!AW173</f>
        <v>104.33333333333333</v>
      </c>
      <c r="H73" s="6"/>
      <c r="I73" s="6"/>
      <c r="J73" s="6"/>
    </row>
    <row r="74" spans="2:10" ht="19.5" thickBot="1">
      <c r="B74" s="382">
        <v>71</v>
      </c>
      <c r="C74" s="123" t="str">
        <f>Rezultati!A66</f>
        <v>Citylife/Cherry</v>
      </c>
      <c r="D74" s="123" t="str">
        <f>Rezultati!B66</f>
        <v>Māris Strods</v>
      </c>
      <c r="E74" s="7">
        <f>Rezultati!AV66</f>
        <v>6</v>
      </c>
      <c r="F74" s="7">
        <f>Rezultati!AU66</f>
        <v>591</v>
      </c>
      <c r="G74" s="203">
        <f>Rezultati!AW66</f>
        <v>98.5</v>
      </c>
      <c r="H74" s="6"/>
      <c r="I74" s="6"/>
      <c r="J74" s="6"/>
    </row>
    <row r="75" spans="2:10" ht="19.5" thickBot="1">
      <c r="B75" s="382">
        <v>72</v>
      </c>
      <c r="C75" s="123" t="str">
        <f>Rezultati!A18</f>
        <v>HANSAB</v>
      </c>
      <c r="D75" s="123" t="str">
        <f>Rezultati!B18</f>
        <v>Andrejs Mukafa</v>
      </c>
      <c r="E75" s="7">
        <f>Rezultati!AV18</f>
        <v>3</v>
      </c>
      <c r="F75" s="7">
        <f>Rezultati!AU18</f>
        <v>292</v>
      </c>
      <c r="G75" s="203">
        <f>Rezultati!AW18</f>
        <v>97.33333333333333</v>
      </c>
      <c r="H75" s="6"/>
      <c r="I75" s="6"/>
      <c r="J75" s="6"/>
    </row>
    <row r="76" spans="2:10" ht="19.5" thickBot="1">
      <c r="B76" s="382">
        <v>73</v>
      </c>
      <c r="C76" s="123" t="str">
        <f>Rezultati!A93</f>
        <v>BK RIX</v>
      </c>
      <c r="D76" s="123" t="str">
        <f>Rezultati!B93</f>
        <v>Madis Štāls</v>
      </c>
      <c r="E76" s="7">
        <f>Rezultati!AV93</f>
        <v>10</v>
      </c>
      <c r="F76" s="7">
        <f>Rezultati!AU93</f>
        <v>960</v>
      </c>
      <c r="G76" s="203">
        <f>Rezultati!AW93</f>
        <v>96</v>
      </c>
      <c r="H76" s="6"/>
      <c r="I76" s="6"/>
      <c r="J76" s="6"/>
    </row>
    <row r="77" spans="2:10" ht="19.5" thickBot="1">
      <c r="B77" s="382">
        <v>74</v>
      </c>
      <c r="C77" s="123" t="str">
        <f>Rezultati!A20</f>
        <v>HANSAB</v>
      </c>
      <c r="D77" s="123" t="str">
        <f>Rezultati!B20</f>
        <v>Kaspars Vicinskis</v>
      </c>
      <c r="E77" s="7">
        <f>Rezultati!AV20</f>
        <v>3</v>
      </c>
      <c r="F77" s="7">
        <f>Rezultati!AU20</f>
        <v>282</v>
      </c>
      <c r="G77" s="203">
        <f>Rezultati!AW20</f>
        <v>94</v>
      </c>
      <c r="H77" s="6"/>
      <c r="I77" s="6"/>
      <c r="J77" s="6"/>
    </row>
    <row r="78" spans="2:10" ht="19.5" thickBot="1">
      <c r="B78" s="382">
        <v>75</v>
      </c>
      <c r="C78" s="123" t="str">
        <f>Rezultati!A159</f>
        <v>Nuda Veritas</v>
      </c>
      <c r="D78" s="123" t="str">
        <f>Rezultati!B159</f>
        <v>Rūdolfs Spots</v>
      </c>
      <c r="E78" s="7">
        <f>Rezultati!AV159</f>
        <v>7</v>
      </c>
      <c r="F78" s="7">
        <f>Rezultati!AU159</f>
        <v>654</v>
      </c>
      <c r="G78" s="203">
        <f>Rezultati!AW159</f>
        <v>93.42857142857143</v>
      </c>
      <c r="H78" s="6"/>
      <c r="I78" s="6"/>
      <c r="J78" s="6"/>
    </row>
    <row r="79" spans="2:10" ht="19.5" thickBot="1">
      <c r="B79" s="382">
        <v>76</v>
      </c>
      <c r="C79" s="123" t="str">
        <f>Rezultati!A17</f>
        <v>HANSAB</v>
      </c>
      <c r="D79" s="123" t="str">
        <f>Rezultati!B17</f>
        <v>Davids Mukafa</v>
      </c>
      <c r="E79" s="7">
        <f>Rezultati!AV17</f>
        <v>3</v>
      </c>
      <c r="F79" s="7">
        <f>Rezultati!AU17</f>
        <v>278</v>
      </c>
      <c r="G79" s="203">
        <f>Rezultati!AW17</f>
        <v>92.66666666666667</v>
      </c>
      <c r="H79" s="6"/>
      <c r="I79" s="6"/>
      <c r="J79" s="6"/>
    </row>
    <row r="80" spans="2:10" ht="19.5" thickBot="1">
      <c r="B80" s="382">
        <v>77</v>
      </c>
      <c r="C80" s="8" t="str">
        <f>Rezultati!A19</f>
        <v>HANSAB</v>
      </c>
      <c r="D80" s="8" t="str">
        <f>Rezultati!B19</f>
        <v>Pāvels Nestjorkins</v>
      </c>
      <c r="E80" s="7">
        <f>Rezultati!AV19</f>
        <v>3</v>
      </c>
      <c r="F80" s="7">
        <f>Rezultati!AU19</f>
        <v>227</v>
      </c>
      <c r="G80" s="203">
        <f>Rezultati!AW19</f>
        <v>75.66666666666667</v>
      </c>
      <c r="H80" s="6"/>
      <c r="I80" s="6"/>
      <c r="J80" s="6"/>
    </row>
    <row r="81" spans="2:10" ht="19.5" thickBot="1">
      <c r="B81" s="382">
        <v>78</v>
      </c>
      <c r="C81" s="201"/>
      <c r="D81" s="10"/>
      <c r="E81" s="11"/>
      <c r="F81" s="11"/>
      <c r="G81" s="11"/>
      <c r="H81" s="6"/>
      <c r="I81" s="6"/>
      <c r="J81" s="6"/>
    </row>
    <row r="82" spans="2:10" ht="18.75">
      <c r="B82" s="383"/>
      <c r="C82" s="201"/>
      <c r="D82" s="10"/>
      <c r="E82" s="11"/>
      <c r="F82" s="11"/>
      <c r="G82" s="11"/>
      <c r="H82" s="6"/>
      <c r="I82" s="6"/>
      <c r="J82" s="6"/>
    </row>
    <row r="83" spans="2:3" ht="18.75">
      <c r="B83" s="383"/>
      <c r="C83" s="201"/>
    </row>
    <row r="84" spans="2:3" ht="18.75">
      <c r="B84" s="383"/>
      <c r="C84" s="201"/>
    </row>
    <row r="85" spans="2:3" ht="18.75">
      <c r="B85" s="383"/>
      <c r="C85" s="201"/>
    </row>
    <row r="86" spans="2:3" ht="18.75">
      <c r="B86" s="383"/>
      <c r="C86" s="201"/>
    </row>
    <row r="87" spans="2:3" ht="18.75">
      <c r="B87" s="383"/>
      <c r="C87" s="201"/>
    </row>
    <row r="88" ht="18.75">
      <c r="C88" s="201"/>
    </row>
    <row r="89" ht="18.75">
      <c r="C89" s="201"/>
    </row>
    <row r="90" ht="18.75">
      <c r="C90" s="201"/>
    </row>
    <row r="91" ht="18.75">
      <c r="C91" s="201"/>
    </row>
    <row r="92" ht="12.75">
      <c r="C92" s="202"/>
    </row>
    <row r="93" ht="12.75">
      <c r="C93" s="202"/>
    </row>
    <row r="94" ht="12.75">
      <c r="C94" s="202"/>
    </row>
    <row r="95" spans="1:3" ht="13.5">
      <c r="A95" s="12"/>
      <c r="C95" s="202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 outlineLevel="1">
      <c r="A101" s="13"/>
    </row>
    <row r="102" ht="12.75" outlineLevel="1">
      <c r="A102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B56" sqref="B56:G56"/>
    </sheetView>
  </sheetViews>
  <sheetFormatPr defaultColWidth="9.140625" defaultRowHeight="12.75"/>
  <cols>
    <col min="1" max="1" width="6.7109375" style="0" customWidth="1"/>
    <col min="2" max="2" width="9.28125" style="2" customWidth="1"/>
    <col min="3" max="3" width="36.28125" style="3" bestFit="1" customWidth="1"/>
    <col min="4" max="4" width="36.00390625" style="4" customWidth="1"/>
    <col min="5" max="5" width="10.7109375" style="2" customWidth="1"/>
    <col min="6" max="6" width="12.7109375" style="2" bestFit="1" customWidth="1"/>
    <col min="7" max="7" width="20.57421875" style="2" bestFit="1" customWidth="1"/>
    <col min="8" max="8" width="2.7109375" style="0" customWidth="1"/>
    <col min="9" max="9" width="4.140625" style="0" bestFit="1" customWidth="1"/>
    <col min="10" max="10" width="10.8515625" style="0" customWidth="1"/>
  </cols>
  <sheetData>
    <row r="1" ht="101.25" customHeight="1">
      <c r="J1" s="2"/>
    </row>
    <row r="2" ht="3" customHeight="1" thickBot="1"/>
    <row r="3" spans="2:7" ht="155.25" customHeight="1" thickBot="1">
      <c r="B3" s="5" t="s">
        <v>0</v>
      </c>
      <c r="C3" s="133" t="s">
        <v>1</v>
      </c>
      <c r="D3" s="133" t="s">
        <v>7</v>
      </c>
      <c r="E3" s="132" t="s">
        <v>8</v>
      </c>
      <c r="F3" s="130" t="s">
        <v>17</v>
      </c>
      <c r="G3" s="131" t="s">
        <v>103</v>
      </c>
    </row>
    <row r="4" spans="2:7" ht="19.5" thickBot="1">
      <c r="B4" s="209">
        <v>1</v>
      </c>
      <c r="C4" s="356" t="str">
        <f>Rezultati!A157</f>
        <v>Nuda Veritas</v>
      </c>
      <c r="D4" s="356" t="str">
        <f>Rezultati!B157</f>
        <v>Gints Bandēns</v>
      </c>
      <c r="E4" s="357">
        <f>Rezultati!AV158</f>
        <v>18</v>
      </c>
      <c r="F4" s="357">
        <f>Rezultati!AU158</f>
        <v>3568</v>
      </c>
      <c r="G4" s="358">
        <f>Rezultati!AW158</f>
        <v>198.22222222222223</v>
      </c>
    </row>
    <row r="5" spans="2:8" ht="19.5" thickBot="1">
      <c r="B5" s="209">
        <v>2</v>
      </c>
      <c r="C5" s="356" t="str">
        <f>Rezultati!A117</f>
        <v>Universal Services</v>
      </c>
      <c r="D5" s="356" t="str">
        <f>Rezultati!B117</f>
        <v>Elviss Volkops</v>
      </c>
      <c r="E5" s="357">
        <f>Rezultati!AV118</f>
        <v>6</v>
      </c>
      <c r="F5" s="357">
        <f>Rezultati!AU118</f>
        <v>1154</v>
      </c>
      <c r="G5" s="358">
        <f>Rezultati!AW118</f>
        <v>192.33333333333334</v>
      </c>
      <c r="H5" s="6"/>
    </row>
    <row r="6" spans="2:8" ht="19.5" thickBot="1">
      <c r="B6" s="209">
        <v>3</v>
      </c>
      <c r="C6" s="566" t="str">
        <f>Rezultati!A119</f>
        <v>Universal Services</v>
      </c>
      <c r="D6" s="566" t="str">
        <f>Rezultati!B119</f>
        <v>Eduards Kobiļuks</v>
      </c>
      <c r="E6" s="567">
        <f>Rezultati!AV120</f>
        <v>18</v>
      </c>
      <c r="F6" s="567">
        <f>Rezultati!AU120</f>
        <v>3415</v>
      </c>
      <c r="G6" s="568">
        <f>Rezultati!AW120</f>
        <v>189.72222222222223</v>
      </c>
      <c r="H6" s="6"/>
    </row>
    <row r="7" spans="2:8" ht="19.5" thickBot="1">
      <c r="B7" s="569">
        <v>4</v>
      </c>
      <c r="C7" s="570" t="str">
        <f>Rezultati!A161</f>
        <v>Nuda Veritas</v>
      </c>
      <c r="D7" s="570" t="str">
        <f>Rezultati!B161</f>
        <v>Jānis Lipenits</v>
      </c>
      <c r="E7" s="571">
        <f>Rezultati!AV162</f>
        <v>18</v>
      </c>
      <c r="F7" s="571">
        <f>Rezultati!AU162</f>
        <v>3340</v>
      </c>
      <c r="G7" s="572">
        <f>Rezultati!AW162</f>
        <v>185.55555555555554</v>
      </c>
      <c r="H7" s="6"/>
    </row>
    <row r="8" spans="2:8" ht="19.5" thickBot="1">
      <c r="B8" s="569">
        <v>5</v>
      </c>
      <c r="C8" s="570" t="str">
        <f>Rezultati!A169</f>
        <v>Atlaiders</v>
      </c>
      <c r="D8" s="570" t="str">
        <f>Rezultati!B169</f>
        <v>Aleksandrs Komars</v>
      </c>
      <c r="E8" s="571">
        <f>Rezultati!AV170</f>
        <v>18</v>
      </c>
      <c r="F8" s="571">
        <f>Rezultati!AU170</f>
        <v>3273</v>
      </c>
      <c r="G8" s="572">
        <f>Rezultati!AW170</f>
        <v>181.83333333333334</v>
      </c>
      <c r="H8" s="6"/>
    </row>
    <row r="9" spans="2:10" ht="19.5" thickBot="1">
      <c r="B9" s="569">
        <v>6</v>
      </c>
      <c r="C9" s="570" t="str">
        <f>Rezultati!A56</f>
        <v>Citylife/Cherry</v>
      </c>
      <c r="D9" s="570" t="str">
        <f>Rezultati!B56</f>
        <v>Nauris Krēsliņš</v>
      </c>
      <c r="E9" s="571">
        <f>Rezultati!AV57</f>
        <v>18</v>
      </c>
      <c r="F9" s="571">
        <f>Rezultati!AU57</f>
        <v>3244</v>
      </c>
      <c r="G9" s="572">
        <f>Rezultati!AW57</f>
        <v>180.22222222222223</v>
      </c>
      <c r="H9" s="6"/>
      <c r="I9" s="6"/>
      <c r="J9" s="6"/>
    </row>
    <row r="10" spans="2:10" ht="19.5" thickBot="1">
      <c r="B10" s="569">
        <v>7</v>
      </c>
      <c r="C10" s="570" t="str">
        <f>Rezultati!A175</f>
        <v>Atlaiders</v>
      </c>
      <c r="D10" s="570" t="str">
        <f>Rezultati!B175</f>
        <v>Tomass Tereščenko</v>
      </c>
      <c r="E10" s="571">
        <f>Rezultati!AV176</f>
        <v>3</v>
      </c>
      <c r="F10" s="571">
        <f>Rezultati!AU176</f>
        <v>556</v>
      </c>
      <c r="G10" s="572">
        <f>Rezultati!AW176</f>
        <v>177.33333333333334</v>
      </c>
      <c r="H10" s="6"/>
      <c r="I10" s="6"/>
      <c r="J10" s="6"/>
    </row>
    <row r="11" spans="2:10" ht="19.5" thickBot="1">
      <c r="B11" s="569">
        <v>8</v>
      </c>
      <c r="C11" s="570" t="str">
        <f>Rezultati!A42</f>
        <v>Pink Power (Foršais)</v>
      </c>
      <c r="D11" s="570" t="str">
        <f>Rezultati!B42</f>
        <v>Juris Olengovičs</v>
      </c>
      <c r="E11" s="571">
        <f>Rezultati!AV43</f>
        <v>18</v>
      </c>
      <c r="F11" s="571">
        <f>Rezultati!AU43</f>
        <v>3191</v>
      </c>
      <c r="G11" s="572">
        <f>Rezultati!AW43</f>
        <v>177.27777777777777</v>
      </c>
      <c r="H11" s="6"/>
      <c r="I11" s="6"/>
      <c r="J11" s="6"/>
    </row>
    <row r="12" spans="2:10" ht="19.5" thickBot="1">
      <c r="B12" s="569">
        <v>9</v>
      </c>
      <c r="C12" s="570" t="str">
        <f>Rezultati!A167</f>
        <v>Atlaiders</v>
      </c>
      <c r="D12" s="570" t="str">
        <f>Rezultati!B167</f>
        <v>Aleksandrs Aleksejevs</v>
      </c>
      <c r="E12" s="571">
        <f>Rezultati!AV168</f>
        <v>18</v>
      </c>
      <c r="F12" s="571">
        <f>Rezultati!AU168</f>
        <v>3075</v>
      </c>
      <c r="G12" s="572">
        <f>Rezultati!AW168</f>
        <v>170.83333333333334</v>
      </c>
      <c r="I12" s="6"/>
      <c r="J12" s="6"/>
    </row>
    <row r="13" spans="2:10" ht="19.5" thickBot="1">
      <c r="B13" s="569">
        <v>10</v>
      </c>
      <c r="C13" s="570" t="str">
        <f>Rezultati!A74</f>
        <v>Lokomotive - 2</v>
      </c>
      <c r="D13" s="570" t="str">
        <f>Rezultati!B74</f>
        <v>Dmitrijs Šapovalovs</v>
      </c>
      <c r="E13" s="571">
        <f>Rezultati!AV75</f>
        <v>17</v>
      </c>
      <c r="F13" s="571">
        <f>Rezultati!AU75</f>
        <v>2815</v>
      </c>
      <c r="G13" s="572">
        <f>Rezultati!AW75</f>
        <v>165.58823529411765</v>
      </c>
      <c r="H13" s="6"/>
      <c r="I13" s="6"/>
      <c r="J13" s="6"/>
    </row>
    <row r="14" spans="2:10" ht="19.5" thickBot="1">
      <c r="B14" s="382">
        <v>11</v>
      </c>
      <c r="C14" s="8" t="str">
        <f>Rezultati!A46</f>
        <v>Intense</v>
      </c>
      <c r="D14" s="8" t="str">
        <f>Rezultati!B46</f>
        <v>Artūrs Rukmanis</v>
      </c>
      <c r="E14" s="7">
        <f>Rezultati!AV47</f>
        <v>18</v>
      </c>
      <c r="F14" s="7">
        <f>Rezultati!AU47</f>
        <v>2971</v>
      </c>
      <c r="G14" s="203">
        <f>Rezultati!AW47</f>
        <v>165.05555555555554</v>
      </c>
      <c r="I14" s="6"/>
      <c r="J14" s="6"/>
    </row>
    <row r="15" spans="2:10" ht="19.5" thickBot="1">
      <c r="B15" s="382">
        <v>12</v>
      </c>
      <c r="C15" s="8" t="str">
        <f>Rezultati!A14</f>
        <v>HANSAB</v>
      </c>
      <c r="D15" s="8" t="str">
        <f>Rezultati!B14</f>
        <v>Jurijs Kuncevičs</v>
      </c>
      <c r="E15" s="7">
        <f>Rezultati!AV15</f>
        <v>18</v>
      </c>
      <c r="F15" s="7">
        <f>Rezultati!AU15</f>
        <v>2953</v>
      </c>
      <c r="G15" s="203">
        <f>Rezultati!AW15</f>
        <v>164.05555555555554</v>
      </c>
      <c r="I15" s="6"/>
      <c r="J15" s="6"/>
    </row>
    <row r="16" spans="2:10" ht="19.5" thickBot="1">
      <c r="B16" s="382">
        <v>13</v>
      </c>
      <c r="C16" s="8" t="str">
        <f>Rezultati!A91</f>
        <v>BK RIX</v>
      </c>
      <c r="D16" s="8" t="str">
        <f>Rezultati!B91</f>
        <v>Ilmārs Elijass</v>
      </c>
      <c r="E16" s="7">
        <f>Rezultati!AV92</f>
        <v>17</v>
      </c>
      <c r="F16" s="7">
        <f>Rezultati!AU92</f>
        <v>2784</v>
      </c>
      <c r="G16" s="203">
        <f>Rezultati!AW92</f>
        <v>163.76470588235293</v>
      </c>
      <c r="I16" s="6"/>
      <c r="J16" s="6"/>
    </row>
    <row r="17" spans="2:10" ht="19.5" thickBot="1">
      <c r="B17" s="382">
        <v>14</v>
      </c>
      <c r="C17" s="8" t="str">
        <f>Rezultati!A95</f>
        <v>BK RIX</v>
      </c>
      <c r="D17" s="8" t="str">
        <f>Rezultati!B95</f>
        <v>Artūrs Perepjolkins</v>
      </c>
      <c r="E17" s="7">
        <f>Rezultati!AV96</f>
        <v>8</v>
      </c>
      <c r="F17" s="7">
        <f>Rezultati!AU96</f>
        <v>1308</v>
      </c>
      <c r="G17" s="203">
        <f>Rezultati!AW96</f>
        <v>163.5</v>
      </c>
      <c r="H17" s="6"/>
      <c r="I17" s="6"/>
      <c r="J17" s="6"/>
    </row>
    <row r="18" spans="2:10" ht="19.5" thickBot="1">
      <c r="B18" s="382">
        <v>15</v>
      </c>
      <c r="C18" s="8" t="str">
        <f>Rezultati!A115</f>
        <v>Universal Services</v>
      </c>
      <c r="D18" s="8" t="str">
        <f>Rezultati!B115</f>
        <v>Kārlis Lanģis</v>
      </c>
      <c r="E18" s="7">
        <f>Rezultati!AV116</f>
        <v>13</v>
      </c>
      <c r="F18" s="7">
        <f>Rezultati!AU116</f>
        <v>2120</v>
      </c>
      <c r="G18" s="203">
        <f>Rezultati!AW116</f>
        <v>163.07692307692307</v>
      </c>
      <c r="H18" s="6"/>
      <c r="I18" s="6"/>
      <c r="J18" s="6"/>
    </row>
    <row r="19" spans="2:10" ht="19.5" thickBot="1">
      <c r="B19" s="382">
        <v>16</v>
      </c>
      <c r="C19" s="8" t="str">
        <f>Rezultati!A133</f>
        <v>RTU</v>
      </c>
      <c r="D19" s="8" t="str">
        <f>Rezultati!B133</f>
        <v>Jānis Ieviņš</v>
      </c>
      <c r="E19" s="7">
        <f>Rezultati!AV134</f>
        <v>15</v>
      </c>
      <c r="F19" s="7">
        <f>Rezultati!AU134</f>
        <v>2435</v>
      </c>
      <c r="G19" s="203">
        <f>Rezultati!AW134</f>
        <v>162.33333333333334</v>
      </c>
      <c r="H19" s="6"/>
      <c r="I19" s="6"/>
      <c r="J19" s="6"/>
    </row>
    <row r="20" spans="2:10" ht="19.5" thickBot="1">
      <c r="B20" s="382">
        <v>17</v>
      </c>
      <c r="C20" s="8" t="str">
        <f>Rezultati!A37</f>
        <v>Pink Power (Foršais)</v>
      </c>
      <c r="D20" s="8" t="str">
        <f>Rezultati!B37</f>
        <v>Mārtiņš Mārtinsons</v>
      </c>
      <c r="E20" s="7">
        <f>Rezultati!AV38</f>
        <v>18</v>
      </c>
      <c r="F20" s="7">
        <f>Rezultati!AU38</f>
        <v>2920</v>
      </c>
      <c r="G20" s="203">
        <f>Rezultati!AW38</f>
        <v>162.22222222222223</v>
      </c>
      <c r="H20" s="6"/>
      <c r="I20" s="6"/>
      <c r="J20" s="6"/>
    </row>
    <row r="21" spans="2:10" ht="19.5" thickBot="1">
      <c r="B21" s="382">
        <v>18</v>
      </c>
      <c r="C21" s="8" t="str">
        <f>Rezultati!A6</f>
        <v>HANSAB</v>
      </c>
      <c r="D21" s="8" t="str">
        <f>Rezultati!B6</f>
        <v>Normunds Bundzenieks</v>
      </c>
      <c r="E21" s="7">
        <f>Rezultati!AV7</f>
        <v>18</v>
      </c>
      <c r="F21" s="7">
        <f>Rezultati!AU7</f>
        <v>2898</v>
      </c>
      <c r="G21" s="203">
        <f>Rezultati!AW7</f>
        <v>161</v>
      </c>
      <c r="H21" s="6"/>
      <c r="I21" s="6"/>
      <c r="J21" s="6"/>
    </row>
    <row r="22" spans="2:10" ht="19.5" thickBot="1">
      <c r="B22" s="382">
        <v>19</v>
      </c>
      <c r="C22" s="8" t="str">
        <f>Rezultati!A163</f>
        <v>Nuda Veritas</v>
      </c>
      <c r="D22" s="8" t="str">
        <f>Rezultati!B163</f>
        <v>Andris Borovkovs</v>
      </c>
      <c r="E22" s="7">
        <f>Rezultati!AV164</f>
        <v>18</v>
      </c>
      <c r="F22" s="7">
        <f>Rezultati!AU164</f>
        <v>2866</v>
      </c>
      <c r="G22" s="203">
        <f>Rezultati!AW164</f>
        <v>159.22222222222223</v>
      </c>
      <c r="H22" s="6"/>
      <c r="I22" s="6"/>
      <c r="J22" s="6"/>
    </row>
    <row r="23" spans="2:10" ht="19.5" thickBot="1">
      <c r="B23" s="382">
        <v>20</v>
      </c>
      <c r="C23" s="8" t="str">
        <f>Rezultati!A70</f>
        <v>Lokomotive - 2</v>
      </c>
      <c r="D23" s="8" t="str">
        <f>Rezultati!B70</f>
        <v>Andrejs Šakaļuks</v>
      </c>
      <c r="E23" s="7">
        <f>Rezultati!AV71</f>
        <v>9</v>
      </c>
      <c r="F23" s="7">
        <f>Rezultati!AU71</f>
        <v>1422</v>
      </c>
      <c r="G23" s="203">
        <f>Rezultati!AW71</f>
        <v>158</v>
      </c>
      <c r="H23" s="6"/>
      <c r="I23" s="6"/>
      <c r="J23" s="6"/>
    </row>
    <row r="24" spans="2:10" ht="19.5" thickBot="1">
      <c r="B24" s="382">
        <v>21</v>
      </c>
      <c r="C24" s="8" t="str">
        <f>Rezultati!A177</f>
        <v>Atlaiders</v>
      </c>
      <c r="D24" s="8" t="str">
        <f>Rezultati!B177</f>
        <v>Andris Otrjadovs</v>
      </c>
      <c r="E24" s="7">
        <f>Rezultati!AV178</f>
        <v>15</v>
      </c>
      <c r="F24" s="7">
        <f>Rezultati!AU178</f>
        <v>2370</v>
      </c>
      <c r="G24" s="203">
        <f>Rezultati!AW178</f>
        <v>158</v>
      </c>
      <c r="H24" s="6"/>
      <c r="I24" s="6"/>
      <c r="J24" s="6"/>
    </row>
    <row r="25" spans="2:10" ht="19.5" thickBot="1">
      <c r="B25" s="382">
        <v>22</v>
      </c>
      <c r="C25" s="8" t="str">
        <f>Rezultati!A153</f>
        <v>BASK</v>
      </c>
      <c r="D25" s="8" t="str">
        <f>Rezultati!B153</f>
        <v>Staņislavs Muceniks</v>
      </c>
      <c r="E25" s="7">
        <f>Rezultati!AV154</f>
        <v>18</v>
      </c>
      <c r="F25" s="7">
        <f>Rezultati!AU154</f>
        <v>2843</v>
      </c>
      <c r="G25" s="203">
        <f>Rezultati!AW154</f>
        <v>157.94444444444446</v>
      </c>
      <c r="H25" s="6"/>
      <c r="I25" s="6"/>
      <c r="J25" s="6"/>
    </row>
    <row r="26" spans="2:7" ht="19.5" thickBot="1">
      <c r="B26" s="382">
        <v>23</v>
      </c>
      <c r="C26" s="8" t="str">
        <f>Rezultati!A149</f>
        <v>BASK</v>
      </c>
      <c r="D26" s="8" t="str">
        <f>Rezultati!B149</f>
        <v>Sergejs Lisovs</v>
      </c>
      <c r="E26" s="7">
        <f>Rezultati!AV150</f>
        <v>3</v>
      </c>
      <c r="F26" s="7">
        <f>Rezultati!AU150</f>
        <v>472</v>
      </c>
      <c r="G26" s="203">
        <f>Rezultati!AW150</f>
        <v>157.33333333333334</v>
      </c>
    </row>
    <row r="27" spans="2:7" ht="19.5" thickBot="1">
      <c r="B27" s="382">
        <v>24</v>
      </c>
      <c r="C27" s="8" t="str">
        <f>Rezultati!A85</f>
        <v>BK RIX</v>
      </c>
      <c r="D27" s="8" t="str">
        <f>Rezultati!B85</f>
        <v>Ernests Rūsis</v>
      </c>
      <c r="E27" s="7">
        <f>Rezultati!AV86</f>
        <v>15</v>
      </c>
      <c r="F27" s="7">
        <f>Rezultati!AU86</f>
        <v>2343</v>
      </c>
      <c r="G27" s="203">
        <f>Rezultati!AW86</f>
        <v>156.2</v>
      </c>
    </row>
    <row r="28" spans="2:7" ht="19.5" thickBot="1">
      <c r="B28" s="382">
        <v>25</v>
      </c>
      <c r="C28" s="8" t="str">
        <f>Rezultati!A4</f>
        <v>HANSAB</v>
      </c>
      <c r="D28" s="8" t="str">
        <f>Rezultati!B4</f>
        <v>Viktors Ļimankins</v>
      </c>
      <c r="E28" s="7">
        <f>Rezultati!AV5</f>
        <v>18</v>
      </c>
      <c r="F28" s="7">
        <f>Rezultati!AU5</f>
        <v>2808</v>
      </c>
      <c r="G28" s="203">
        <f>Rezultati!AW5</f>
        <v>156</v>
      </c>
    </row>
    <row r="29" spans="2:7" ht="19.5" thickBot="1">
      <c r="B29" s="382">
        <v>26</v>
      </c>
      <c r="C29" s="8" t="str">
        <f>Rezultati!A131</f>
        <v>RTU</v>
      </c>
      <c r="D29" s="8" t="str">
        <f>Rezultati!B131</f>
        <v>Maksims Aleksejcevs</v>
      </c>
      <c r="E29" s="7">
        <f>Rezultati!AV132</f>
        <v>15</v>
      </c>
      <c r="F29" s="7">
        <f>Rezultati!AU132</f>
        <v>2336</v>
      </c>
      <c r="G29" s="203">
        <f>Rezultati!AW132</f>
        <v>155.73333333333332</v>
      </c>
    </row>
    <row r="30" spans="2:7" ht="19.5" thickBot="1">
      <c r="B30" s="382">
        <v>27</v>
      </c>
      <c r="C30" s="8" t="str">
        <f>Rezultati!A171</f>
        <v>Atlaiders</v>
      </c>
      <c r="D30" s="8" t="str">
        <f>Rezultati!B171</f>
        <v>Maksims Aleksejevs</v>
      </c>
      <c r="E30" s="7">
        <f>Rezultati!AV172</f>
        <v>18</v>
      </c>
      <c r="F30" s="7">
        <f>Rezultati!AU172</f>
        <v>2789</v>
      </c>
      <c r="G30" s="203">
        <f>Rezultati!AW172</f>
        <v>154.94444444444446</v>
      </c>
    </row>
    <row r="31" spans="2:7" ht="19.5" thickBot="1">
      <c r="B31" s="382">
        <v>28</v>
      </c>
      <c r="C31" s="8" t="str">
        <f>Rezultati!A58</f>
        <v>Citylife/Cherry</v>
      </c>
      <c r="D31" s="8" t="str">
        <f>Rezultati!B58</f>
        <v>Edgars Dzērve</v>
      </c>
      <c r="E31" s="7">
        <f>Rezultati!AV59</f>
        <v>18</v>
      </c>
      <c r="F31" s="7">
        <f>Rezultati!AU59</f>
        <v>2737</v>
      </c>
      <c r="G31" s="203">
        <f>Rezultati!AW59</f>
        <v>152.05555555555554</v>
      </c>
    </row>
    <row r="32" spans="2:7" ht="19.5" thickBot="1">
      <c r="B32" s="382">
        <v>29</v>
      </c>
      <c r="C32" s="8" t="str">
        <f>Rezultati!A60</f>
        <v>Citylife/Cherry</v>
      </c>
      <c r="D32" s="8" t="str">
        <f>Rezultati!B60</f>
        <v>Raimonds Sarkans</v>
      </c>
      <c r="E32" s="7">
        <f>Rezultati!AV61</f>
        <v>18</v>
      </c>
      <c r="F32" s="7">
        <f>Rezultati!AU61</f>
        <v>2734</v>
      </c>
      <c r="G32" s="203">
        <f>Rezultati!AW61</f>
        <v>151.88888888888889</v>
      </c>
    </row>
    <row r="33" spans="1:7" ht="19.5" thickBot="1">
      <c r="A33" s="13"/>
      <c r="B33" s="382">
        <v>30</v>
      </c>
      <c r="C33" s="8" t="str">
        <f>Rezultati!A48</f>
        <v>Intense</v>
      </c>
      <c r="D33" s="8" t="str">
        <f>Rezultati!B48</f>
        <v>Nikolajs Ļebedevs</v>
      </c>
      <c r="E33" s="7">
        <f>Rezultati!AV49</f>
        <v>17</v>
      </c>
      <c r="F33" s="7">
        <f>Rezultati!AU49</f>
        <v>2574</v>
      </c>
      <c r="G33" s="203">
        <f>Rezultati!AW49</f>
        <v>151.41176470588235</v>
      </c>
    </row>
    <row r="34" spans="1:7" ht="19.5" thickBot="1">
      <c r="A34" s="13"/>
      <c r="B34" s="382">
        <v>31</v>
      </c>
      <c r="C34" s="8" t="str">
        <f>Rezultati!A80</f>
        <v>Lokomotive - 2</v>
      </c>
      <c r="D34" s="8" t="str">
        <f>Rezultati!B80</f>
        <v>Andrejs Bišarovs</v>
      </c>
      <c r="E34" s="7">
        <f>Rezultati!AV81</f>
        <v>12</v>
      </c>
      <c r="F34" s="7">
        <f>Rezultati!AU81</f>
        <v>1813</v>
      </c>
      <c r="G34" s="203">
        <f>Rezultati!AW81</f>
        <v>151.08333333333334</v>
      </c>
    </row>
    <row r="35" spans="1:7" ht="19.5" thickBot="1">
      <c r="A35" s="13"/>
      <c r="B35" s="382">
        <v>32</v>
      </c>
      <c r="C35" s="8" t="str">
        <f>Rezultati!A52</f>
        <v>Intense</v>
      </c>
      <c r="D35" s="8" t="str">
        <f>Rezultati!B52</f>
        <v>Jānis Šreibers</v>
      </c>
      <c r="E35" s="7">
        <f>Rezultati!AV53</f>
        <v>15</v>
      </c>
      <c r="F35" s="7">
        <f>Rezultati!AU53</f>
        <v>2257</v>
      </c>
      <c r="G35" s="203">
        <f>Rezultati!AW53</f>
        <v>150.46666666666667</v>
      </c>
    </row>
    <row r="36" spans="1:7" ht="19.5" thickBot="1">
      <c r="A36" s="13"/>
      <c r="B36" s="382">
        <v>33</v>
      </c>
      <c r="C36" s="8" t="str">
        <f>Rezultati!A76</f>
        <v>Lokomotive - 2</v>
      </c>
      <c r="D36" s="8" t="str">
        <f>Rezultati!B76</f>
        <v>Andrejs Vasiļjevs</v>
      </c>
      <c r="E36" s="7">
        <f>Rezultati!AV77</f>
        <v>17</v>
      </c>
      <c r="F36" s="7">
        <f>Rezultati!AU77</f>
        <v>2533</v>
      </c>
      <c r="G36" s="203">
        <f>Rezultati!AW77</f>
        <v>149</v>
      </c>
    </row>
    <row r="37" spans="2:7" ht="19.5" thickBot="1">
      <c r="B37" s="382">
        <v>34</v>
      </c>
      <c r="C37" s="8" t="str">
        <f>Rezultati!A101</f>
        <v>Doka</v>
      </c>
      <c r="D37" s="8" t="str">
        <f>Rezultati!B101</f>
        <v>Mārtiņs Bleija</v>
      </c>
      <c r="E37" s="7">
        <f>Rezultati!AV102</f>
        <v>12</v>
      </c>
      <c r="F37" s="7">
        <f>Rezultati!AU102</f>
        <v>1783</v>
      </c>
      <c r="G37" s="203">
        <f>Rezultati!AW102</f>
        <v>148.58333333333334</v>
      </c>
    </row>
    <row r="38" spans="2:7" ht="19.5" thickBot="1">
      <c r="B38" s="382">
        <v>35</v>
      </c>
      <c r="C38" s="8" t="str">
        <f>Rezultati!A78</f>
        <v>Lokomotive - 2</v>
      </c>
      <c r="D38" s="8" t="str">
        <f>Rezultati!B78</f>
        <v>Vjačeslavs Ņikitins</v>
      </c>
      <c r="E38" s="7">
        <f>Rezultati!AV79</f>
        <v>15</v>
      </c>
      <c r="F38" s="7">
        <f>Rezultati!AU79</f>
        <v>2224</v>
      </c>
      <c r="G38" s="203">
        <f>Rezultati!AW79</f>
        <v>148.26666666666668</v>
      </c>
    </row>
    <row r="39" spans="2:7" ht="19.5" thickBot="1">
      <c r="B39" s="382">
        <v>36</v>
      </c>
      <c r="C39" s="8" t="str">
        <f>Rezultati!A110</f>
        <v>Universal Services</v>
      </c>
      <c r="D39" s="8" t="str">
        <f>Rezultati!B110</f>
        <v>Armands Ščuckis-Romislavs</v>
      </c>
      <c r="E39" s="7">
        <f>Rezultati!AV111</f>
        <v>18</v>
      </c>
      <c r="F39" s="7">
        <f>Rezultati!AU111</f>
        <v>2802</v>
      </c>
      <c r="G39" s="203">
        <f>Rezultati!AW111</f>
        <v>147.66666666666666</v>
      </c>
    </row>
    <row r="40" spans="2:7" ht="19.5" thickBot="1">
      <c r="B40" s="382">
        <v>37</v>
      </c>
      <c r="C40" s="8" t="str">
        <f>Rezultati!A50</f>
        <v>Intense</v>
      </c>
      <c r="D40" s="8" t="str">
        <f>Rezultati!B50</f>
        <v>Andrejs Ohrimecs</v>
      </c>
      <c r="E40" s="7">
        <f>Rezultati!AV51</f>
        <v>17</v>
      </c>
      <c r="F40" s="7">
        <f>Rezultati!AU51</f>
        <v>2493</v>
      </c>
      <c r="G40" s="203">
        <f>Rezultati!AW51</f>
        <v>146.64705882352942</v>
      </c>
    </row>
    <row r="41" spans="2:7" ht="19.5" thickBot="1">
      <c r="B41" s="382">
        <v>38</v>
      </c>
      <c r="C41" s="8" t="str">
        <f>Rezultati!A67</f>
        <v>Citylife/Cherry</v>
      </c>
      <c r="D41" s="8" t="str">
        <f>Rezultati!B67</f>
        <v>Raivis Miezītis</v>
      </c>
      <c r="E41" s="7">
        <f>Rezultati!AV68</f>
        <v>18</v>
      </c>
      <c r="F41" s="7">
        <f>Rezultati!AU68</f>
        <v>2633</v>
      </c>
      <c r="G41" s="203">
        <f>Rezultati!AW68</f>
        <v>146.27777777777777</v>
      </c>
    </row>
    <row r="42" spans="2:7" ht="19.5" thickBot="1">
      <c r="B42" s="382">
        <v>39</v>
      </c>
      <c r="C42" s="8" t="str">
        <f>Rezultati!A121</f>
        <v>RTU</v>
      </c>
      <c r="D42" s="8" t="str">
        <f>Rezultati!B121</f>
        <v>Aldis Lapiņš</v>
      </c>
      <c r="E42" s="7">
        <f>Rezultati!AV122</f>
        <v>15</v>
      </c>
      <c r="F42" s="7">
        <f>Rezultati!AU122</f>
        <v>2190</v>
      </c>
      <c r="G42" s="203">
        <f>Rezultati!AW122</f>
        <v>146</v>
      </c>
    </row>
    <row r="43" spans="2:7" ht="19.5" thickBot="1">
      <c r="B43" s="382">
        <v>40</v>
      </c>
      <c r="C43" s="8" t="str">
        <f>Rezultati!A8</f>
        <v>HANSAB</v>
      </c>
      <c r="D43" s="8" t="str">
        <f>Rezultati!B8</f>
        <v>Jevgenijs Skribins</v>
      </c>
      <c r="E43" s="7">
        <f>Rezultati!AV9</f>
        <v>18</v>
      </c>
      <c r="F43" s="7">
        <f>Rezultati!AU9</f>
        <v>2612</v>
      </c>
      <c r="G43" s="203">
        <f>Rezultati!AW9</f>
        <v>145.11111111111111</v>
      </c>
    </row>
    <row r="44" spans="2:7" ht="19.5" thickBot="1">
      <c r="B44" s="382">
        <v>41</v>
      </c>
      <c r="C44" s="8" t="str">
        <f>Rezultati!A99</f>
        <v>Doka</v>
      </c>
      <c r="D44" s="8" t="str">
        <f>Rezultati!B99</f>
        <v>Juris Bariss</v>
      </c>
      <c r="E44" s="7">
        <f>Rezultati!AV100</f>
        <v>18</v>
      </c>
      <c r="F44" s="7">
        <f>Rezultati!AU100</f>
        <v>2581</v>
      </c>
      <c r="G44" s="203">
        <f>Rezultati!AW100</f>
        <v>143.38888888888889</v>
      </c>
    </row>
    <row r="45" spans="2:7" ht="19.5" thickBot="1">
      <c r="B45" s="382">
        <v>42</v>
      </c>
      <c r="C45" s="8" t="str">
        <f>Rezultati!A54</f>
        <v>Intense</v>
      </c>
      <c r="D45" s="8" t="str">
        <f>Rezultati!B54</f>
        <v>Jānis Štals</v>
      </c>
      <c r="E45" s="7">
        <f>Rezultati!AV55</f>
        <v>5</v>
      </c>
      <c r="F45" s="7">
        <f>Rezultati!AU55</f>
        <v>709</v>
      </c>
      <c r="G45" s="203">
        <f>Rezultati!AW55</f>
        <v>141.8</v>
      </c>
    </row>
    <row r="46" spans="2:7" ht="19.5" thickBot="1">
      <c r="B46" s="382">
        <v>43</v>
      </c>
      <c r="C46" s="8" t="str">
        <f>Rezultati!A145</f>
        <v>BASK</v>
      </c>
      <c r="D46" s="8" t="str">
        <f>Rezultati!B145</f>
        <v>Andrejs Kuruško</v>
      </c>
      <c r="E46" s="7">
        <f>Rezultati!AV146</f>
        <v>18</v>
      </c>
      <c r="F46" s="7">
        <f>Rezultati!AU146</f>
        <v>2542</v>
      </c>
      <c r="G46" s="203">
        <f>Rezultati!AW146</f>
        <v>141.22222222222223</v>
      </c>
    </row>
    <row r="47" spans="2:7" ht="19.5" thickBot="1">
      <c r="B47" s="382">
        <v>44</v>
      </c>
      <c r="C47" s="8" t="str">
        <f>Rezultati!A139</f>
        <v>Flowers</v>
      </c>
      <c r="D47" s="8" t="str">
        <f>Rezultati!B139</f>
        <v>Andrejs Petrovs</v>
      </c>
      <c r="E47" s="7">
        <f>Rezultati!AV140</f>
        <v>6</v>
      </c>
      <c r="F47" s="7">
        <f>Rezultati!AU140</f>
        <v>844</v>
      </c>
      <c r="G47" s="203">
        <f>Rezultati!AW140</f>
        <v>140.66666666666666</v>
      </c>
    </row>
    <row r="48" spans="2:7" ht="19.5" thickBot="1">
      <c r="B48" s="382">
        <v>45</v>
      </c>
      <c r="C48" s="8" t="str">
        <f>Rezultati!A26</f>
        <v>Premi Food</v>
      </c>
      <c r="D48" s="8" t="str">
        <f>Rezultati!B26</f>
        <v>Aleksejs Tomaševskis</v>
      </c>
      <c r="E48" s="7">
        <f>Rezultati!AV27</f>
        <v>12</v>
      </c>
      <c r="F48" s="7">
        <f>Rezultati!AU27</f>
        <v>1682</v>
      </c>
      <c r="G48" s="203">
        <f>Rezultati!AW27</f>
        <v>140.16666666666666</v>
      </c>
    </row>
    <row r="49" spans="2:7" ht="19.5" thickBot="1">
      <c r="B49" s="382">
        <v>46</v>
      </c>
      <c r="C49" s="8" t="str">
        <f>Rezultati!A112</f>
        <v>Universal Services</v>
      </c>
      <c r="D49" s="8" t="str">
        <f>Rezultati!B112</f>
        <v>Edgars Kobiļuks</v>
      </c>
      <c r="E49" s="7">
        <f>Rezultati!AV113</f>
        <v>17</v>
      </c>
      <c r="F49" s="7">
        <f>Rezultati!AU113</f>
        <v>2379</v>
      </c>
      <c r="G49" s="203">
        <f>Rezultati!AW113</f>
        <v>139.94117647058823</v>
      </c>
    </row>
    <row r="50" spans="2:7" ht="19.5" thickBot="1">
      <c r="B50" s="382">
        <v>47</v>
      </c>
      <c r="C50" s="8" t="str">
        <f>Rezultati!A32</f>
        <v>Premi Food</v>
      </c>
      <c r="D50" s="8" t="str">
        <f>Rezultati!B32</f>
        <v>Aleksejs Vladimirovs</v>
      </c>
      <c r="E50" s="7">
        <f>Rezultati!AV33</f>
        <v>15</v>
      </c>
      <c r="F50" s="7">
        <f>Rezultati!AU33</f>
        <v>2086</v>
      </c>
      <c r="G50" s="203">
        <f>Rezultati!AW33</f>
        <v>139.06666666666666</v>
      </c>
    </row>
    <row r="51" spans="2:7" ht="19.5" thickBot="1">
      <c r="B51" s="382">
        <v>48</v>
      </c>
      <c r="C51" s="8" t="str">
        <f>Rezultati!A151</f>
        <v>BASK</v>
      </c>
      <c r="D51" s="8" t="str">
        <f>Rezultati!B151</f>
        <v>Oļegs Kirevičevs</v>
      </c>
      <c r="E51" s="7">
        <f>Rezultati!AV152</f>
        <v>15</v>
      </c>
      <c r="F51" s="7">
        <f>Rezultati!AU152</f>
        <v>2021</v>
      </c>
      <c r="G51" s="203">
        <f>Rezultati!AW152</f>
        <v>134.73333333333332</v>
      </c>
    </row>
    <row r="52" spans="2:7" ht="19.5" thickBot="1">
      <c r="B52" s="382">
        <v>49</v>
      </c>
      <c r="C52" s="8" t="str">
        <f>Rezultati!A127</f>
        <v>RTU</v>
      </c>
      <c r="D52" s="8" t="str">
        <f>Rezultati!B127</f>
        <v>Ingars Eriņš</v>
      </c>
      <c r="E52" s="7">
        <f>Rezultati!AV128</f>
        <v>3</v>
      </c>
      <c r="F52" s="7">
        <f>Rezultati!AU128</f>
        <v>402</v>
      </c>
      <c r="G52" s="203">
        <f>Rezultati!AW128</f>
        <v>134</v>
      </c>
    </row>
    <row r="53" spans="2:7" ht="19.5" thickBot="1">
      <c r="B53" s="382">
        <v>50</v>
      </c>
      <c r="C53" s="8" t="str">
        <f>Rezultati!A103</f>
        <v>Doka</v>
      </c>
      <c r="D53" s="8" t="str">
        <f>Rezultati!B103</f>
        <v>Jānis Raņķis</v>
      </c>
      <c r="E53" s="7">
        <f>Rezultati!AV104</f>
        <v>18</v>
      </c>
      <c r="F53" s="7">
        <f>Rezultati!AU104</f>
        <v>2374</v>
      </c>
      <c r="G53" s="203">
        <f>Rezultati!AW104</f>
        <v>131.88888888888889</v>
      </c>
    </row>
    <row r="54" spans="2:7" ht="19.5" thickBot="1">
      <c r="B54" s="382">
        <v>51</v>
      </c>
      <c r="C54" s="8" t="str">
        <f>Rezultati!A39</f>
        <v>Pink Power (Foršais)</v>
      </c>
      <c r="D54" s="8" t="str">
        <f>Rezultati!B39</f>
        <v>Rihards Čatrauskis</v>
      </c>
      <c r="E54" s="7">
        <f>Rezultati!AV40</f>
        <v>18</v>
      </c>
      <c r="F54" s="7">
        <f>Rezultati!AU40</f>
        <v>2367</v>
      </c>
      <c r="G54" s="203">
        <f>Rezultati!AW40</f>
        <v>131.5</v>
      </c>
    </row>
    <row r="55" spans="2:7" ht="19.5" thickBot="1">
      <c r="B55" s="382">
        <v>52</v>
      </c>
      <c r="C55" s="8" t="str">
        <f>Rezultati!A34</f>
        <v>Premi Food</v>
      </c>
      <c r="D55" s="8" t="str">
        <f>Rezultati!B34</f>
        <v>Deniss Sučkovs</v>
      </c>
      <c r="E55" s="7">
        <f>Rezultati!AV35</f>
        <v>15</v>
      </c>
      <c r="F55" s="7">
        <f>Rezultati!AU35</f>
        <v>1957</v>
      </c>
      <c r="G55" s="203">
        <f>Rezultati!AW35</f>
        <v>130.46666666666667</v>
      </c>
    </row>
    <row r="56" spans="2:7" ht="19.5" thickBot="1">
      <c r="B56" s="382">
        <v>53</v>
      </c>
      <c r="C56" s="8" t="str">
        <f>Rezultati!A123</f>
        <v>RTU</v>
      </c>
      <c r="D56" s="8" t="str">
        <f>Rezultati!B123</f>
        <v>Sandis Kārkliņš</v>
      </c>
      <c r="E56" s="7">
        <f>Rezultati!AV124</f>
        <v>6</v>
      </c>
      <c r="F56" s="7">
        <f>Rezultati!AU124</f>
        <v>772</v>
      </c>
      <c r="G56" s="203">
        <f>Rezultati!AW124</f>
        <v>128.66666666666666</v>
      </c>
    </row>
    <row r="57" spans="2:7" ht="19.5" thickBot="1">
      <c r="B57" s="382">
        <v>54</v>
      </c>
      <c r="C57" s="8" t="str">
        <f>Rezultati!A155</f>
        <v>Nuda Veritas</v>
      </c>
      <c r="D57" s="8" t="str">
        <f>Rezultati!B155</f>
        <v>Māris Skudra</v>
      </c>
      <c r="E57" s="7">
        <f>Rezultati!AV156</f>
        <v>18</v>
      </c>
      <c r="F57" s="7">
        <f>Rezultati!AU156</f>
        <v>2315</v>
      </c>
      <c r="G57" s="203">
        <f>Rezultati!AW156</f>
        <v>128.61111111111111</v>
      </c>
    </row>
    <row r="58" spans="2:7" ht="19.5" thickBot="1">
      <c r="B58" s="382">
        <v>55</v>
      </c>
      <c r="C58" s="8" t="str">
        <f>Rezultati!A28</f>
        <v>Premi Food</v>
      </c>
      <c r="D58" s="8" t="str">
        <f>Rezultati!B28</f>
        <v>Uldis Supe</v>
      </c>
      <c r="E58" s="7">
        <f>Rezultati!AV29</f>
        <v>3</v>
      </c>
      <c r="F58" s="7">
        <f>Rezultati!AU29</f>
        <v>361</v>
      </c>
      <c r="G58" s="203">
        <f>Rezultati!AW29</f>
        <v>120.33333333333333</v>
      </c>
    </row>
    <row r="59" spans="2:7" ht="19.5" thickBot="1">
      <c r="B59" s="382">
        <v>56</v>
      </c>
      <c r="C59" s="8" t="str">
        <f>Rezultati!A72</f>
        <v>Lokomotive - 2</v>
      </c>
      <c r="D59" s="8" t="str">
        <f>Rezultati!B72</f>
        <v>Jevģēnijs Skulovičs</v>
      </c>
      <c r="E59" s="7">
        <f>Rezultati!AV73</f>
        <v>2</v>
      </c>
      <c r="F59" s="7">
        <f>Rezultati!AU73</f>
        <v>232</v>
      </c>
      <c r="G59" s="203">
        <f>Rezultati!AW73</f>
        <v>116</v>
      </c>
    </row>
    <row r="60" spans="2:7" ht="19.5" thickBot="1">
      <c r="B60" s="382">
        <v>57</v>
      </c>
      <c r="C60" s="8" t="str">
        <f>Rezultati!A125</f>
        <v>RTU</v>
      </c>
      <c r="D60" s="8" t="str">
        <f>Rezultati!B125</f>
        <v>Jānis Bartušauskis</v>
      </c>
      <c r="E60" s="7">
        <f>Rezultati!AV126</f>
        <v>6</v>
      </c>
      <c r="F60" s="7">
        <f>Rezultati!AU126</f>
        <v>640</v>
      </c>
      <c r="G60" s="203">
        <f>Rezultati!AW126</f>
        <v>106.66666666666667</v>
      </c>
    </row>
    <row r="61" spans="2:7" ht="19.5" thickBot="1">
      <c r="B61" s="382">
        <v>58</v>
      </c>
      <c r="C61" s="8" t="str">
        <f>Rezultati!A93</f>
        <v>BK RIX</v>
      </c>
      <c r="D61" s="8" t="str">
        <f>Rezultati!B93</f>
        <v>Madis Štāls</v>
      </c>
      <c r="E61" s="7">
        <f>Rezultati!AV94</f>
        <v>9</v>
      </c>
      <c r="F61" s="7">
        <f>Rezultati!AU94</f>
        <v>875</v>
      </c>
      <c r="G61" s="203">
        <f>Rezultati!AW94</f>
        <v>97.22222222222223</v>
      </c>
    </row>
    <row r="62" spans="2:7" ht="19.5" thickBot="1">
      <c r="B62" s="382">
        <v>59</v>
      </c>
      <c r="C62" s="8" t="str">
        <f>Rezultati!A62</f>
        <v>Citylife/Cherry</v>
      </c>
      <c r="D62" s="8" t="str">
        <f>Rezultati!B62</f>
        <v>Gatis Varnavs</v>
      </c>
      <c r="E62" s="7">
        <f>Rezultati!AV63</f>
        <v>0</v>
      </c>
      <c r="F62" s="7">
        <f>Rezultati!AU63</f>
        <v>0</v>
      </c>
      <c r="G62" s="203" t="e">
        <f>Rezultati!AW63</f>
        <v>#DIV/0!</v>
      </c>
    </row>
    <row r="63" spans="2:7" ht="19.5" thickBot="1">
      <c r="B63" s="382">
        <v>60</v>
      </c>
      <c r="C63" s="8" t="str">
        <f>Rezultati!A82</f>
        <v>BK RIX</v>
      </c>
      <c r="D63" s="8" t="str">
        <f>Rezultati!B82</f>
        <v>Kristaps Plotnieks</v>
      </c>
      <c r="E63" s="7">
        <f>Rezultati!AV83</f>
        <v>0</v>
      </c>
      <c r="F63" s="7">
        <f>Rezultati!AU83</f>
        <v>0</v>
      </c>
      <c r="G63" s="203" t="e">
        <f>Rezultati!AW83</f>
        <v>#DIV/0!</v>
      </c>
    </row>
    <row r="64" spans="2:7" ht="19.5" thickBot="1">
      <c r="B64" s="382">
        <v>61</v>
      </c>
      <c r="C64" s="8" t="str">
        <f>Rezultati!A129</f>
        <v>RTU</v>
      </c>
      <c r="D64" s="8" t="str">
        <f>Rezultati!B129</f>
        <v>Aleksandrs Korjakins</v>
      </c>
      <c r="E64" s="7">
        <f>Rezultati!AV130</f>
        <v>0</v>
      </c>
      <c r="F64" s="7">
        <f>Rezultati!AU130</f>
        <v>0</v>
      </c>
      <c r="G64" s="203" t="e">
        <f>Rezultati!AW130</f>
        <v>#DIV/0!</v>
      </c>
    </row>
    <row r="65" spans="2:7" ht="19.5" thickBot="1">
      <c r="B65" s="382">
        <v>62</v>
      </c>
      <c r="C65" s="8" t="str">
        <f>Rezultati!A159</f>
        <v>Nuda Veritas</v>
      </c>
      <c r="D65" s="8" t="str">
        <f>Rezultati!B159</f>
        <v>Rūdolfs Spots</v>
      </c>
      <c r="E65" s="7">
        <f>Rezultati!AV160</f>
        <v>0</v>
      </c>
      <c r="F65" s="7">
        <f>Rezultati!AU160</f>
        <v>0</v>
      </c>
      <c r="G65" s="203" t="e">
        <f>Rezultati!AW160</f>
        <v>#DIV/0!</v>
      </c>
    </row>
    <row r="66" spans="2:7" ht="19.5" thickBot="1">
      <c r="B66" s="382">
        <v>63</v>
      </c>
      <c r="C66" s="8" t="str">
        <f>Rezultati!A173</f>
        <v>Atlaiders</v>
      </c>
      <c r="D66" s="8" t="str">
        <f>Rezultati!B173</f>
        <v>Pavels Polnijs</v>
      </c>
      <c r="E66" s="7">
        <f>Rezultati!AV174</f>
        <v>0</v>
      </c>
      <c r="F66" s="7">
        <f>Rezultati!AU174</f>
        <v>0</v>
      </c>
      <c r="G66" s="203" t="e">
        <f>Rezultati!AW174</f>
        <v>#DIV/0!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85"/>
  <sheetViews>
    <sheetView zoomScalePageLayoutView="0" workbookViewId="0" topLeftCell="A1">
      <selection activeCell="K61" sqref="K61"/>
    </sheetView>
  </sheetViews>
  <sheetFormatPr defaultColWidth="9.140625" defaultRowHeight="12.75"/>
  <cols>
    <col min="2" max="2" width="7.8515625" style="2" bestFit="1" customWidth="1"/>
    <col min="3" max="3" width="29.00390625" style="0" bestFit="1" customWidth="1"/>
    <col min="4" max="4" width="38.28125" style="0" bestFit="1" customWidth="1"/>
    <col min="5" max="5" width="9.421875" style="0" bestFit="1" customWidth="1"/>
    <col min="6" max="7" width="9.421875" style="0" customWidth="1"/>
    <col min="8" max="8" width="10.7109375" style="0" bestFit="1" customWidth="1"/>
    <col min="9" max="9" width="10.7109375" style="0" customWidth="1"/>
    <col min="10" max="10" width="11.57421875" style="0" bestFit="1" customWidth="1"/>
    <col min="11" max="11" width="12.28125" style="0" bestFit="1" customWidth="1"/>
    <col min="12" max="12" width="14.57421875" style="0" bestFit="1" customWidth="1"/>
  </cols>
  <sheetData>
    <row r="2" spans="5:7" ht="18.75" thickBot="1">
      <c r="E2" s="653"/>
      <c r="F2" s="653"/>
      <c r="G2" s="653" t="s">
        <v>166</v>
      </c>
    </row>
    <row r="3" spans="2:12" ht="45.75" customHeight="1">
      <c r="B3" s="639" t="s">
        <v>0</v>
      </c>
      <c r="C3" s="640" t="s">
        <v>1</v>
      </c>
      <c r="D3" s="640" t="s">
        <v>7</v>
      </c>
      <c r="E3" s="636" t="s">
        <v>153</v>
      </c>
      <c r="F3" s="636" t="s">
        <v>154</v>
      </c>
      <c r="G3" s="636" t="s">
        <v>165</v>
      </c>
      <c r="H3" s="636" t="s">
        <v>160</v>
      </c>
      <c r="I3" s="636" t="s">
        <v>161</v>
      </c>
      <c r="J3" s="637" t="s">
        <v>162</v>
      </c>
      <c r="K3" s="636" t="s">
        <v>163</v>
      </c>
      <c r="L3" s="646" t="s">
        <v>158</v>
      </c>
    </row>
    <row r="4" spans="2:12" ht="20.25">
      <c r="B4" s="662">
        <v>1</v>
      </c>
      <c r="C4" s="630" t="s">
        <v>96</v>
      </c>
      <c r="D4" s="630" t="s">
        <v>98</v>
      </c>
      <c r="E4" s="632">
        <v>33</v>
      </c>
      <c r="F4" s="632">
        <f>'Vīr.reit.2.aplis'!E4</f>
        <v>18</v>
      </c>
      <c r="G4" s="632">
        <f>SUM(E4:F4)</f>
        <v>51</v>
      </c>
      <c r="H4" s="632">
        <v>6208</v>
      </c>
      <c r="I4" s="634">
        <f>'Vīr.reit.2.aplis'!F4</f>
        <v>3568</v>
      </c>
      <c r="J4" s="644">
        <v>188.12121212121212</v>
      </c>
      <c r="K4" s="648">
        <f aca="true" t="shared" si="0" ref="K4:K34">SUM(I4/F4)</f>
        <v>198.22222222222223</v>
      </c>
      <c r="L4" s="647">
        <f aca="true" t="shared" si="1" ref="L4:L45">AVERAGE(J4:K4)</f>
        <v>193.17171717171718</v>
      </c>
    </row>
    <row r="5" spans="2:12" ht="20.25">
      <c r="B5" s="663">
        <v>2</v>
      </c>
      <c r="C5" s="630" t="s">
        <v>69</v>
      </c>
      <c r="D5" s="630" t="s">
        <v>43</v>
      </c>
      <c r="E5" s="632">
        <v>36</v>
      </c>
      <c r="F5" s="632">
        <f>'Vīr.reit.2.aplis'!E9</f>
        <v>18</v>
      </c>
      <c r="G5" s="632">
        <f aca="true" t="shared" si="2" ref="G5:G69">SUM(E5:F5)</f>
        <v>54</v>
      </c>
      <c r="H5" s="632">
        <v>7138</v>
      </c>
      <c r="I5" s="634">
        <f>'Vīr.reit.2.aplis'!F9</f>
        <v>3244</v>
      </c>
      <c r="J5" s="644">
        <v>198.27777777777777</v>
      </c>
      <c r="K5" s="648">
        <f t="shared" si="0"/>
        <v>180.22222222222223</v>
      </c>
      <c r="L5" s="647">
        <f t="shared" si="1"/>
        <v>189.25</v>
      </c>
    </row>
    <row r="6" spans="2:12" ht="20.25">
      <c r="B6" s="664">
        <v>3</v>
      </c>
      <c r="C6" s="630" t="s">
        <v>96</v>
      </c>
      <c r="D6" s="630" t="s">
        <v>116</v>
      </c>
      <c r="E6" s="632">
        <v>21</v>
      </c>
      <c r="F6" s="632">
        <f>'Vīr.reit.2.aplis'!E7</f>
        <v>18</v>
      </c>
      <c r="G6" s="632">
        <f t="shared" si="2"/>
        <v>39</v>
      </c>
      <c r="H6" s="632">
        <v>3727</v>
      </c>
      <c r="I6" s="634">
        <f>'Vīr.reit.2.aplis'!F7</f>
        <v>3340</v>
      </c>
      <c r="J6" s="644">
        <v>177.47619047619048</v>
      </c>
      <c r="K6" s="648">
        <f t="shared" si="0"/>
        <v>185.55555555555554</v>
      </c>
      <c r="L6" s="647">
        <f t="shared" si="1"/>
        <v>181.515873015873</v>
      </c>
    </row>
    <row r="7" spans="2:12" ht="20.25">
      <c r="B7" s="638">
        <v>4</v>
      </c>
      <c r="C7" s="630" t="s">
        <v>78</v>
      </c>
      <c r="D7" s="630" t="s">
        <v>82</v>
      </c>
      <c r="E7" s="632">
        <v>39</v>
      </c>
      <c r="F7" s="632">
        <f>'Vīr.reit.2.aplis'!E6</f>
        <v>18</v>
      </c>
      <c r="G7" s="632">
        <f t="shared" si="2"/>
        <v>57</v>
      </c>
      <c r="H7" s="632">
        <v>6668</v>
      </c>
      <c r="I7" s="634">
        <f>'Vīr.reit.2.aplis'!F6</f>
        <v>3415</v>
      </c>
      <c r="J7" s="644">
        <v>170.97435897435898</v>
      </c>
      <c r="K7" s="648">
        <f t="shared" si="0"/>
        <v>189.72222222222223</v>
      </c>
      <c r="L7" s="647">
        <f t="shared" si="1"/>
        <v>180.3482905982906</v>
      </c>
    </row>
    <row r="8" spans="2:12" ht="20.25">
      <c r="B8" s="638">
        <v>5</v>
      </c>
      <c r="C8" s="630" t="s">
        <v>9</v>
      </c>
      <c r="D8" s="630" t="s">
        <v>27</v>
      </c>
      <c r="E8" s="632">
        <v>39</v>
      </c>
      <c r="F8" s="632">
        <f>'Vīr.reit.2.aplis'!E8</f>
        <v>18</v>
      </c>
      <c r="G8" s="632">
        <f t="shared" si="2"/>
        <v>57</v>
      </c>
      <c r="H8" s="632">
        <v>6866</v>
      </c>
      <c r="I8" s="634">
        <f>'Vīr.reit.2.aplis'!F8</f>
        <v>3273</v>
      </c>
      <c r="J8" s="644">
        <v>176.05128205128204</v>
      </c>
      <c r="K8" s="648">
        <f t="shared" si="0"/>
        <v>181.83333333333334</v>
      </c>
      <c r="L8" s="647">
        <f t="shared" si="1"/>
        <v>178.94230769230768</v>
      </c>
    </row>
    <row r="9" spans="2:12" ht="20.25">
      <c r="B9" s="638">
        <v>6</v>
      </c>
      <c r="C9" s="630" t="s">
        <v>114</v>
      </c>
      <c r="D9" s="630" t="s">
        <v>40</v>
      </c>
      <c r="E9" s="632">
        <v>39</v>
      </c>
      <c r="F9" s="632">
        <f>'Vīr.reit.2.aplis'!E11</f>
        <v>18</v>
      </c>
      <c r="G9" s="632">
        <f t="shared" si="2"/>
        <v>57</v>
      </c>
      <c r="H9" s="632">
        <v>6926</v>
      </c>
      <c r="I9" s="634">
        <f>'Vīr.reit.2.aplis'!F11</f>
        <v>3191</v>
      </c>
      <c r="J9" s="644">
        <v>177.5897435897436</v>
      </c>
      <c r="K9" s="648">
        <f t="shared" si="0"/>
        <v>177.27777777777777</v>
      </c>
      <c r="L9" s="647">
        <f t="shared" si="1"/>
        <v>177.43376068376068</v>
      </c>
    </row>
    <row r="10" spans="2:12" ht="20.25">
      <c r="B10" s="638">
        <v>7</v>
      </c>
      <c r="C10" s="630" t="s">
        <v>9</v>
      </c>
      <c r="D10" s="630" t="s">
        <v>31</v>
      </c>
      <c r="E10" s="632">
        <v>39</v>
      </c>
      <c r="F10" s="632">
        <f>'Vīr.reit.2.aplis'!E12</f>
        <v>18</v>
      </c>
      <c r="G10" s="632">
        <f t="shared" si="2"/>
        <v>57</v>
      </c>
      <c r="H10" s="632">
        <v>6481</v>
      </c>
      <c r="I10" s="634">
        <f>'Vīr.reit.2.aplis'!F12</f>
        <v>3075</v>
      </c>
      <c r="J10" s="644">
        <v>166.17948717948718</v>
      </c>
      <c r="K10" s="648">
        <f t="shared" si="0"/>
        <v>170.83333333333334</v>
      </c>
      <c r="L10" s="647">
        <f t="shared" si="1"/>
        <v>168.50641025641028</v>
      </c>
    </row>
    <row r="11" spans="2:12" ht="20.25">
      <c r="B11" s="638">
        <v>8</v>
      </c>
      <c r="C11" s="630" t="s">
        <v>114</v>
      </c>
      <c r="D11" s="630" t="s">
        <v>117</v>
      </c>
      <c r="E11" s="632">
        <v>39</v>
      </c>
      <c r="F11" s="632">
        <f>'Vīr.reit.2.aplis'!E20</f>
        <v>18</v>
      </c>
      <c r="G11" s="632">
        <f t="shared" si="2"/>
        <v>57</v>
      </c>
      <c r="H11" s="632">
        <v>6640</v>
      </c>
      <c r="I11" s="634">
        <f>'Vīr.reit.2.aplis'!F20</f>
        <v>2920</v>
      </c>
      <c r="J11" s="644">
        <v>170.25641025641025</v>
      </c>
      <c r="K11" s="648">
        <f t="shared" si="0"/>
        <v>162.22222222222223</v>
      </c>
      <c r="L11" s="647">
        <f t="shared" si="1"/>
        <v>166.23931623931622</v>
      </c>
    </row>
    <row r="12" spans="2:12" ht="20.25">
      <c r="B12" s="638">
        <v>9</v>
      </c>
      <c r="C12" s="630" t="s">
        <v>100</v>
      </c>
      <c r="D12" s="630" t="s">
        <v>72</v>
      </c>
      <c r="E12" s="632">
        <v>39</v>
      </c>
      <c r="F12" s="632">
        <f>'Vīr.reit.2.aplis'!E13</f>
        <v>17</v>
      </c>
      <c r="G12" s="632">
        <f t="shared" si="2"/>
        <v>56</v>
      </c>
      <c r="H12" s="632">
        <v>6330</v>
      </c>
      <c r="I12" s="634">
        <f>'Vīr.reit.2.aplis'!F13</f>
        <v>2815</v>
      </c>
      <c r="J12" s="644">
        <v>162.30769230769232</v>
      </c>
      <c r="K12" s="648">
        <f t="shared" si="0"/>
        <v>165.58823529411765</v>
      </c>
      <c r="L12" s="647">
        <f t="shared" si="1"/>
        <v>163.94796380090497</v>
      </c>
    </row>
    <row r="13" spans="2:12" ht="20.25">
      <c r="B13" s="638">
        <v>10</v>
      </c>
      <c r="C13" s="630" t="s">
        <v>83</v>
      </c>
      <c r="D13" s="630" t="s">
        <v>86</v>
      </c>
      <c r="E13" s="632">
        <v>39</v>
      </c>
      <c r="F13" s="632">
        <f>'Vīr.reit.2.aplis'!E19</f>
        <v>15</v>
      </c>
      <c r="G13" s="632">
        <f t="shared" si="2"/>
        <v>54</v>
      </c>
      <c r="H13" s="632">
        <v>6280</v>
      </c>
      <c r="I13" s="634">
        <f>'Vīr.reit.2.aplis'!F19</f>
        <v>2435</v>
      </c>
      <c r="J13" s="644">
        <v>161.02564102564102</v>
      </c>
      <c r="K13" s="648">
        <f t="shared" si="0"/>
        <v>162.33333333333334</v>
      </c>
      <c r="L13" s="647">
        <f t="shared" si="1"/>
        <v>161.67948717948718</v>
      </c>
    </row>
    <row r="14" spans="2:12" ht="20.25">
      <c r="B14" s="638">
        <v>11</v>
      </c>
      <c r="C14" s="630" t="s">
        <v>68</v>
      </c>
      <c r="D14" s="630" t="s">
        <v>55</v>
      </c>
      <c r="E14" s="632">
        <v>38</v>
      </c>
      <c r="F14" s="632">
        <f>'Vīr.reit.2.aplis'!E14</f>
        <v>18</v>
      </c>
      <c r="G14" s="632">
        <f t="shared" si="2"/>
        <v>56</v>
      </c>
      <c r="H14" s="632">
        <v>5942</v>
      </c>
      <c r="I14" s="634">
        <f>'Vīr.reit.2.aplis'!F14</f>
        <v>2971</v>
      </c>
      <c r="J14" s="644">
        <v>156.3684210526316</v>
      </c>
      <c r="K14" s="648">
        <f t="shared" si="0"/>
        <v>165.05555555555554</v>
      </c>
      <c r="L14" s="647">
        <f t="shared" si="1"/>
        <v>160.71198830409355</v>
      </c>
    </row>
    <row r="15" spans="2:12" ht="20.25">
      <c r="B15" s="638">
        <v>12</v>
      </c>
      <c r="C15" s="630" t="s">
        <v>24</v>
      </c>
      <c r="D15" s="630" t="s">
        <v>26</v>
      </c>
      <c r="E15" s="632">
        <v>36</v>
      </c>
      <c r="F15" s="632">
        <f>'Vīr.reit.2.aplis'!E16</f>
        <v>17</v>
      </c>
      <c r="G15" s="632">
        <f t="shared" si="2"/>
        <v>53</v>
      </c>
      <c r="H15" s="632">
        <v>5583</v>
      </c>
      <c r="I15" s="634">
        <f>'Vīr.reit.2.aplis'!F16</f>
        <v>2784</v>
      </c>
      <c r="J15" s="644">
        <v>155.08333333333334</v>
      </c>
      <c r="K15" s="648">
        <f t="shared" si="0"/>
        <v>163.76470588235293</v>
      </c>
      <c r="L15" s="647">
        <f t="shared" si="1"/>
        <v>159.42401960784315</v>
      </c>
    </row>
    <row r="16" spans="2:12" ht="20.25">
      <c r="B16" s="638">
        <v>13</v>
      </c>
      <c r="C16" s="630" t="s">
        <v>100</v>
      </c>
      <c r="D16" s="630" t="s">
        <v>23</v>
      </c>
      <c r="E16" s="632">
        <v>29</v>
      </c>
      <c r="F16" s="632">
        <f>'Vīr.reit.2.aplis'!E23</f>
        <v>9</v>
      </c>
      <c r="G16" s="632">
        <f t="shared" si="2"/>
        <v>38</v>
      </c>
      <c r="H16" s="632">
        <v>4601</v>
      </c>
      <c r="I16" s="634">
        <f>'Vīr.reit.2.aplis'!F23</f>
        <v>1422</v>
      </c>
      <c r="J16" s="644">
        <v>158.6551724137931</v>
      </c>
      <c r="K16" s="648">
        <f t="shared" si="0"/>
        <v>158</v>
      </c>
      <c r="L16" s="647">
        <f t="shared" si="1"/>
        <v>158.32758620689657</v>
      </c>
    </row>
    <row r="17" spans="2:12" ht="20.25">
      <c r="B17" s="638">
        <v>14</v>
      </c>
      <c r="C17" s="630" t="s">
        <v>78</v>
      </c>
      <c r="D17" s="630" t="s">
        <v>119</v>
      </c>
      <c r="E17" s="632">
        <v>21</v>
      </c>
      <c r="F17" s="632">
        <f>'Vīr.reit.2.aplis'!E18</f>
        <v>13</v>
      </c>
      <c r="G17" s="632">
        <f t="shared" si="2"/>
        <v>34</v>
      </c>
      <c r="H17" s="632">
        <v>3207</v>
      </c>
      <c r="I17" s="634">
        <f>'Vīr.reit.2.aplis'!F18</f>
        <v>2120</v>
      </c>
      <c r="J17" s="644">
        <v>152.71428571428572</v>
      </c>
      <c r="K17" s="648">
        <f t="shared" si="0"/>
        <v>163.07692307692307</v>
      </c>
      <c r="L17" s="647">
        <f t="shared" si="1"/>
        <v>157.89560439560438</v>
      </c>
    </row>
    <row r="18" spans="2:12" ht="20.25">
      <c r="B18" s="638">
        <v>15</v>
      </c>
      <c r="C18" s="630" t="s">
        <v>96</v>
      </c>
      <c r="D18" s="630" t="s">
        <v>99</v>
      </c>
      <c r="E18" s="632">
        <v>33</v>
      </c>
      <c r="F18" s="632">
        <f>'Vīr.reit.2.aplis'!E22</f>
        <v>18</v>
      </c>
      <c r="G18" s="632">
        <f t="shared" si="2"/>
        <v>51</v>
      </c>
      <c r="H18" s="632">
        <v>5148</v>
      </c>
      <c r="I18" s="634">
        <f>'Vīr.reit.2.aplis'!F22</f>
        <v>2866</v>
      </c>
      <c r="J18" s="644">
        <v>156</v>
      </c>
      <c r="K18" s="648">
        <f t="shared" si="0"/>
        <v>159.22222222222223</v>
      </c>
      <c r="L18" s="647">
        <f t="shared" si="1"/>
        <v>157.61111111111111</v>
      </c>
    </row>
    <row r="19" spans="2:12" ht="20.25">
      <c r="B19" s="638">
        <v>16</v>
      </c>
      <c r="C19" s="630" t="s">
        <v>100</v>
      </c>
      <c r="D19" s="630" t="s">
        <v>73</v>
      </c>
      <c r="E19" s="632">
        <v>24</v>
      </c>
      <c r="F19" s="632">
        <f>'Vīr.reit.2.aplis'!E34</f>
        <v>12</v>
      </c>
      <c r="G19" s="632">
        <f t="shared" si="2"/>
        <v>36</v>
      </c>
      <c r="H19" s="632">
        <v>3897</v>
      </c>
      <c r="I19" s="634">
        <f>'Vīr.reit.2.aplis'!F34</f>
        <v>1813</v>
      </c>
      <c r="J19" s="644">
        <v>162.375</v>
      </c>
      <c r="K19" s="648">
        <f t="shared" si="0"/>
        <v>151.08333333333334</v>
      </c>
      <c r="L19" s="647">
        <f t="shared" si="1"/>
        <v>156.72916666666669</v>
      </c>
    </row>
    <row r="20" spans="2:12" ht="20.25">
      <c r="B20" s="638">
        <v>17</v>
      </c>
      <c r="C20" s="630" t="s">
        <v>9</v>
      </c>
      <c r="D20" s="630" t="s">
        <v>28</v>
      </c>
      <c r="E20" s="632">
        <v>36</v>
      </c>
      <c r="F20" s="632">
        <f>'Vīr.reit.2.aplis'!E30</f>
        <v>18</v>
      </c>
      <c r="G20" s="632">
        <f t="shared" si="2"/>
        <v>54</v>
      </c>
      <c r="H20" s="632">
        <v>5611</v>
      </c>
      <c r="I20" s="634">
        <f>'Vīr.reit.2.aplis'!F30</f>
        <v>2789</v>
      </c>
      <c r="J20" s="644">
        <v>155.86111111111111</v>
      </c>
      <c r="K20" s="648">
        <f t="shared" si="0"/>
        <v>154.94444444444446</v>
      </c>
      <c r="L20" s="647">
        <f t="shared" si="1"/>
        <v>155.40277777777777</v>
      </c>
    </row>
    <row r="21" spans="2:12" ht="20.25">
      <c r="B21" s="638">
        <v>18</v>
      </c>
      <c r="C21" s="630" t="s">
        <v>24</v>
      </c>
      <c r="D21" s="630" t="s">
        <v>25</v>
      </c>
      <c r="E21" s="632">
        <v>39</v>
      </c>
      <c r="F21" s="632">
        <f>'Vīr.reit.2.aplis'!E27</f>
        <v>15</v>
      </c>
      <c r="G21" s="632">
        <f t="shared" si="2"/>
        <v>54</v>
      </c>
      <c r="H21" s="632">
        <v>5987</v>
      </c>
      <c r="I21" s="634">
        <f>'Vīr.reit.2.aplis'!F27</f>
        <v>2343</v>
      </c>
      <c r="J21" s="644">
        <v>153.51282051282053</v>
      </c>
      <c r="K21" s="648">
        <f t="shared" si="0"/>
        <v>156.2</v>
      </c>
      <c r="L21" s="647">
        <f t="shared" si="1"/>
        <v>154.85641025641024</v>
      </c>
    </row>
    <row r="22" spans="2:12" ht="20.25">
      <c r="B22" s="638">
        <v>19</v>
      </c>
      <c r="C22" s="630" t="s">
        <v>69</v>
      </c>
      <c r="D22" s="630" t="s">
        <v>44</v>
      </c>
      <c r="E22" s="632">
        <v>39</v>
      </c>
      <c r="F22" s="632">
        <f>'Vīr.reit.2.aplis'!E31</f>
        <v>18</v>
      </c>
      <c r="G22" s="632">
        <f t="shared" si="2"/>
        <v>57</v>
      </c>
      <c r="H22" s="632">
        <v>5949</v>
      </c>
      <c r="I22" s="634">
        <f>'Vīr.reit.2.aplis'!F31</f>
        <v>2737</v>
      </c>
      <c r="J22" s="644">
        <v>152.53846153846155</v>
      </c>
      <c r="K22" s="648">
        <f t="shared" si="0"/>
        <v>152.05555555555554</v>
      </c>
      <c r="L22" s="647">
        <f t="shared" si="1"/>
        <v>152.29700854700855</v>
      </c>
    </row>
    <row r="23" spans="2:12" ht="20.25">
      <c r="B23" s="638">
        <v>20</v>
      </c>
      <c r="C23" s="630" t="s">
        <v>9</v>
      </c>
      <c r="D23" s="630" t="s">
        <v>49</v>
      </c>
      <c r="E23" s="632">
        <v>39</v>
      </c>
      <c r="F23" s="632">
        <f>'Vīr.reit.2.aplis'!E24</f>
        <v>15</v>
      </c>
      <c r="G23" s="632">
        <f t="shared" si="2"/>
        <v>54</v>
      </c>
      <c r="H23" s="632">
        <v>5613</v>
      </c>
      <c r="I23" s="634">
        <f>'Vīr.reit.2.aplis'!F24</f>
        <v>2370</v>
      </c>
      <c r="J23" s="644">
        <v>143.92307692307693</v>
      </c>
      <c r="K23" s="648">
        <f t="shared" si="0"/>
        <v>158</v>
      </c>
      <c r="L23" s="647">
        <f t="shared" si="1"/>
        <v>150.96153846153845</v>
      </c>
    </row>
    <row r="24" spans="2:12" ht="20.25">
      <c r="B24" s="638">
        <v>21</v>
      </c>
      <c r="C24" s="630" t="s">
        <v>69</v>
      </c>
      <c r="D24" s="630" t="s">
        <v>45</v>
      </c>
      <c r="E24" s="632">
        <v>39</v>
      </c>
      <c r="F24" s="632">
        <f>'Vīr.reit.2.aplis'!E32</f>
        <v>18</v>
      </c>
      <c r="G24" s="632">
        <f t="shared" si="2"/>
        <v>57</v>
      </c>
      <c r="H24" s="632">
        <v>5849</v>
      </c>
      <c r="I24" s="634">
        <f>'Vīr.reit.2.aplis'!F32</f>
        <v>2734</v>
      </c>
      <c r="J24" s="644">
        <v>149.97435897435898</v>
      </c>
      <c r="K24" s="648">
        <f t="shared" si="0"/>
        <v>151.88888888888889</v>
      </c>
      <c r="L24" s="647">
        <f t="shared" si="1"/>
        <v>150.93162393162393</v>
      </c>
    </row>
    <row r="25" spans="2:12" ht="20.25">
      <c r="B25" s="638">
        <v>22</v>
      </c>
      <c r="C25" s="630" t="s">
        <v>68</v>
      </c>
      <c r="D25" s="630" t="s">
        <v>47</v>
      </c>
      <c r="E25" s="632">
        <v>32</v>
      </c>
      <c r="F25" s="632">
        <f>'Vīr.reit.2.aplis'!E40</f>
        <v>17</v>
      </c>
      <c r="G25" s="632">
        <f t="shared" si="2"/>
        <v>49</v>
      </c>
      <c r="H25" s="632">
        <v>4891</v>
      </c>
      <c r="I25" s="634">
        <f>'Vīr.reit.2.aplis'!F40</f>
        <v>2493</v>
      </c>
      <c r="J25" s="644">
        <v>152.84375</v>
      </c>
      <c r="K25" s="648">
        <f t="shared" si="0"/>
        <v>146.64705882352942</v>
      </c>
      <c r="L25" s="647">
        <f t="shared" si="1"/>
        <v>149.7454044117647</v>
      </c>
    </row>
    <row r="26" spans="2:12" ht="20.25">
      <c r="B26" s="638">
        <v>23</v>
      </c>
      <c r="C26" s="630" t="s">
        <v>100</v>
      </c>
      <c r="D26" s="630" t="s">
        <v>102</v>
      </c>
      <c r="E26" s="632">
        <v>39</v>
      </c>
      <c r="F26" s="632">
        <f>'Vīr.reit.2.aplis'!E36</f>
        <v>17</v>
      </c>
      <c r="G26" s="632">
        <f t="shared" si="2"/>
        <v>56</v>
      </c>
      <c r="H26" s="632">
        <v>5830</v>
      </c>
      <c r="I26" s="634">
        <f>'Vīr.reit.2.aplis'!F36</f>
        <v>2533</v>
      </c>
      <c r="J26" s="644">
        <v>149.48717948717947</v>
      </c>
      <c r="K26" s="648">
        <f t="shared" si="0"/>
        <v>149</v>
      </c>
      <c r="L26" s="647">
        <f t="shared" si="1"/>
        <v>149.24358974358972</v>
      </c>
    </row>
    <row r="27" spans="2:12" ht="20.25">
      <c r="B27" s="638">
        <v>24</v>
      </c>
      <c r="C27" s="630" t="s">
        <v>83</v>
      </c>
      <c r="D27" s="630" t="s">
        <v>85</v>
      </c>
      <c r="E27" s="632">
        <v>39</v>
      </c>
      <c r="F27" s="632">
        <f>'Vīr.reit.2.aplis'!E29</f>
        <v>15</v>
      </c>
      <c r="G27" s="632">
        <f t="shared" si="2"/>
        <v>54</v>
      </c>
      <c r="H27" s="632">
        <v>5559</v>
      </c>
      <c r="I27" s="634">
        <f>'Vīr.reit.2.aplis'!F29</f>
        <v>2336</v>
      </c>
      <c r="J27" s="644">
        <v>142.53846153846155</v>
      </c>
      <c r="K27" s="648">
        <f t="shared" si="0"/>
        <v>155.73333333333332</v>
      </c>
      <c r="L27" s="647">
        <f t="shared" si="1"/>
        <v>149.13589743589745</v>
      </c>
    </row>
    <row r="28" spans="2:12" ht="20.25">
      <c r="B28" s="638">
        <v>25</v>
      </c>
      <c r="C28" s="630" t="s">
        <v>68</v>
      </c>
      <c r="D28" s="630" t="s">
        <v>46</v>
      </c>
      <c r="E28" s="632">
        <v>35</v>
      </c>
      <c r="F28" s="632">
        <f>'Vīr.reit.2.aplis'!E33</f>
        <v>17</v>
      </c>
      <c r="G28" s="632">
        <f t="shared" si="2"/>
        <v>52</v>
      </c>
      <c r="H28" s="632">
        <v>5102</v>
      </c>
      <c r="I28" s="634">
        <f>'Vīr.reit.2.aplis'!F33</f>
        <v>2574</v>
      </c>
      <c r="J28" s="644">
        <v>145.77142857142857</v>
      </c>
      <c r="K28" s="648">
        <f t="shared" si="0"/>
        <v>151.41176470588235</v>
      </c>
      <c r="L28" s="647">
        <f t="shared" si="1"/>
        <v>148.59159663865546</v>
      </c>
    </row>
    <row r="29" spans="2:12" ht="20.25">
      <c r="B29" s="638">
        <v>26</v>
      </c>
      <c r="C29" s="630" t="s">
        <v>88</v>
      </c>
      <c r="D29" s="630" t="s">
        <v>95</v>
      </c>
      <c r="E29" s="632">
        <v>33</v>
      </c>
      <c r="F29" s="632">
        <f>'Vīr.reit.2.aplis'!E25</f>
        <v>18</v>
      </c>
      <c r="G29" s="632">
        <f t="shared" si="2"/>
        <v>51</v>
      </c>
      <c r="H29" s="632">
        <v>4539</v>
      </c>
      <c r="I29" s="634">
        <f>'Vīr.reit.2.aplis'!F25</f>
        <v>2843</v>
      </c>
      <c r="J29" s="644">
        <v>137.54545454545453</v>
      </c>
      <c r="K29" s="648">
        <f t="shared" si="0"/>
        <v>157.94444444444446</v>
      </c>
      <c r="L29" s="647">
        <f t="shared" si="1"/>
        <v>147.74494949494948</v>
      </c>
    </row>
    <row r="30" spans="2:12" ht="20.25">
      <c r="B30" s="638">
        <v>27</v>
      </c>
      <c r="C30" s="630" t="s">
        <v>101</v>
      </c>
      <c r="D30" s="630" t="s">
        <v>77</v>
      </c>
      <c r="E30" s="632">
        <v>38</v>
      </c>
      <c r="F30" s="632">
        <f>'Vīr.reit.2.aplis'!E37</f>
        <v>12</v>
      </c>
      <c r="G30" s="632">
        <f t="shared" si="2"/>
        <v>50</v>
      </c>
      <c r="H30" s="632">
        <v>5563</v>
      </c>
      <c r="I30" s="634">
        <f>'Vīr.reit.2.aplis'!F37</f>
        <v>1783</v>
      </c>
      <c r="J30" s="644">
        <v>146.39473684210526</v>
      </c>
      <c r="K30" s="648">
        <f t="shared" si="0"/>
        <v>148.58333333333334</v>
      </c>
      <c r="L30" s="647">
        <f t="shared" si="1"/>
        <v>147.4890350877193</v>
      </c>
    </row>
    <row r="31" spans="2:12" ht="20.25">
      <c r="B31" s="638">
        <v>28</v>
      </c>
      <c r="C31" s="630" t="s">
        <v>78</v>
      </c>
      <c r="D31" s="630" t="s">
        <v>80</v>
      </c>
      <c r="E31" s="632">
        <v>36</v>
      </c>
      <c r="F31" s="632">
        <f>'Vīr.reit.2.aplis'!E39</f>
        <v>18</v>
      </c>
      <c r="G31" s="632">
        <f t="shared" si="2"/>
        <v>54</v>
      </c>
      <c r="H31" s="632">
        <v>5238</v>
      </c>
      <c r="I31" s="634">
        <f>'Vīr.reit.2.aplis'!F39</f>
        <v>2802</v>
      </c>
      <c r="J31" s="644">
        <v>137.5</v>
      </c>
      <c r="K31" s="648">
        <f t="shared" si="0"/>
        <v>155.66666666666666</v>
      </c>
      <c r="L31" s="647">
        <f t="shared" si="1"/>
        <v>146.58333333333331</v>
      </c>
    </row>
    <row r="32" spans="2:12" ht="20.25">
      <c r="B32" s="638">
        <v>29</v>
      </c>
      <c r="C32" s="630" t="s">
        <v>83</v>
      </c>
      <c r="D32" s="630" t="s">
        <v>84</v>
      </c>
      <c r="E32" s="632">
        <v>36</v>
      </c>
      <c r="F32" s="632">
        <f>'Vīr.reit.2.aplis'!E42</f>
        <v>15</v>
      </c>
      <c r="G32" s="632">
        <f t="shared" si="2"/>
        <v>51</v>
      </c>
      <c r="H32" s="632">
        <v>5136</v>
      </c>
      <c r="I32" s="634">
        <f>'Vīr.reit.2.aplis'!F42</f>
        <v>2190</v>
      </c>
      <c r="J32" s="644">
        <v>142.66666666666666</v>
      </c>
      <c r="K32" s="648">
        <f t="shared" si="0"/>
        <v>146</v>
      </c>
      <c r="L32" s="647">
        <f t="shared" si="1"/>
        <v>144.33333333333331</v>
      </c>
    </row>
    <row r="33" spans="2:12" ht="20.25">
      <c r="B33" s="638">
        <v>30</v>
      </c>
      <c r="C33" s="630" t="s">
        <v>68</v>
      </c>
      <c r="D33" s="630" t="s">
        <v>48</v>
      </c>
      <c r="E33" s="632">
        <v>30</v>
      </c>
      <c r="F33" s="632">
        <f>'Vīr.reit.2.aplis'!E35</f>
        <v>15</v>
      </c>
      <c r="G33" s="632">
        <f t="shared" si="2"/>
        <v>45</v>
      </c>
      <c r="H33" s="632">
        <v>4118</v>
      </c>
      <c r="I33" s="634">
        <f>'Vīr.reit.2.aplis'!F35</f>
        <v>2257</v>
      </c>
      <c r="J33" s="644">
        <v>137.26666666666668</v>
      </c>
      <c r="K33" s="648">
        <f t="shared" si="0"/>
        <v>150.46666666666667</v>
      </c>
      <c r="L33" s="647">
        <f t="shared" si="1"/>
        <v>143.86666666666667</v>
      </c>
    </row>
    <row r="34" spans="2:12" ht="20.25">
      <c r="B34" s="638">
        <v>31</v>
      </c>
      <c r="C34" s="630" t="s">
        <v>101</v>
      </c>
      <c r="D34" s="630" t="s">
        <v>39</v>
      </c>
      <c r="E34" s="632">
        <v>36</v>
      </c>
      <c r="F34" s="632">
        <f>'Vīr.reit.2.aplis'!E44</f>
        <v>18</v>
      </c>
      <c r="G34" s="632">
        <f t="shared" si="2"/>
        <v>54</v>
      </c>
      <c r="H34" s="632">
        <v>5183</v>
      </c>
      <c r="I34" s="634">
        <f>'Vīr.reit.2.aplis'!F44</f>
        <v>2581</v>
      </c>
      <c r="J34" s="644">
        <v>143.97222222222223</v>
      </c>
      <c r="K34" s="648">
        <f t="shared" si="0"/>
        <v>143.38888888888889</v>
      </c>
      <c r="L34" s="647">
        <f t="shared" si="1"/>
        <v>143.68055555555554</v>
      </c>
    </row>
    <row r="35" spans="2:12" ht="20.25">
      <c r="B35" s="638">
        <v>32</v>
      </c>
      <c r="C35" s="630" t="s">
        <v>57</v>
      </c>
      <c r="D35" s="630" t="s">
        <v>58</v>
      </c>
      <c r="E35" s="632">
        <v>33</v>
      </c>
      <c r="F35" s="632">
        <f>'Vīr.reit.2.aplis'!E28</f>
        <v>18</v>
      </c>
      <c r="G35" s="632">
        <f t="shared" si="2"/>
        <v>51</v>
      </c>
      <c r="H35" s="632">
        <v>4250</v>
      </c>
      <c r="I35" s="634">
        <f>'Vīr.reit.2.aplis'!F28</f>
        <v>2808</v>
      </c>
      <c r="J35" s="644">
        <v>128.78787878787878</v>
      </c>
      <c r="K35" s="648">
        <f>I35/F35</f>
        <v>156</v>
      </c>
      <c r="L35" s="647">
        <f t="shared" si="1"/>
        <v>142.39393939393938</v>
      </c>
    </row>
    <row r="36" spans="2:12" ht="20.25">
      <c r="B36" s="638">
        <v>33</v>
      </c>
      <c r="C36" s="630" t="s">
        <v>53</v>
      </c>
      <c r="D36" s="630" t="s">
        <v>36</v>
      </c>
      <c r="E36" s="632">
        <v>38</v>
      </c>
      <c r="F36" s="632">
        <f>'Vīr.reit.2.aplis'!E48</f>
        <v>12</v>
      </c>
      <c r="G36" s="632">
        <f t="shared" si="2"/>
        <v>50</v>
      </c>
      <c r="H36" s="632">
        <v>5423</v>
      </c>
      <c r="I36" s="634">
        <f>'Vīr.reit.2.aplis'!F48</f>
        <v>1682</v>
      </c>
      <c r="J36" s="644">
        <v>142.71052631578948</v>
      </c>
      <c r="K36" s="648">
        <f aca="true" t="shared" si="3" ref="K36:K42">SUM(I36/F36)</f>
        <v>140.16666666666666</v>
      </c>
      <c r="L36" s="647">
        <f t="shared" si="1"/>
        <v>141.43859649122805</v>
      </c>
    </row>
    <row r="37" spans="2:12" ht="20.25">
      <c r="B37" s="638">
        <v>34</v>
      </c>
      <c r="C37" s="630" t="s">
        <v>69</v>
      </c>
      <c r="D37" s="630" t="s">
        <v>70</v>
      </c>
      <c r="E37" s="632">
        <v>24</v>
      </c>
      <c r="F37" s="632">
        <f>'Vīr.reit.2.aplis'!E41</f>
        <v>18</v>
      </c>
      <c r="G37" s="632">
        <f t="shared" si="2"/>
        <v>42</v>
      </c>
      <c r="H37" s="632">
        <v>3226</v>
      </c>
      <c r="I37" s="634">
        <f>'Vīr.reit.2.aplis'!F41</f>
        <v>2633</v>
      </c>
      <c r="J37" s="644">
        <v>134.41666666666666</v>
      </c>
      <c r="K37" s="648">
        <f t="shared" si="3"/>
        <v>146.27777777777777</v>
      </c>
      <c r="L37" s="647">
        <f t="shared" si="1"/>
        <v>140.34722222222223</v>
      </c>
    </row>
    <row r="38" spans="2:12" ht="20.25">
      <c r="B38" s="638">
        <v>35</v>
      </c>
      <c r="C38" s="630" t="s">
        <v>114</v>
      </c>
      <c r="D38" s="630" t="s">
        <v>65</v>
      </c>
      <c r="E38" s="632">
        <v>39</v>
      </c>
      <c r="F38" s="632">
        <f>'Vīr.reit.2.aplis'!E54</f>
        <v>18</v>
      </c>
      <c r="G38" s="632">
        <f t="shared" si="2"/>
        <v>57</v>
      </c>
      <c r="H38" s="632">
        <v>5706</v>
      </c>
      <c r="I38" s="634">
        <f>'Vīr.reit.2.aplis'!F54</f>
        <v>2367</v>
      </c>
      <c r="J38" s="644">
        <v>146.30769230769232</v>
      </c>
      <c r="K38" s="648">
        <f t="shared" si="3"/>
        <v>131.5</v>
      </c>
      <c r="L38" s="647">
        <f t="shared" si="1"/>
        <v>138.90384615384616</v>
      </c>
    </row>
    <row r="39" spans="2:12" ht="20.25">
      <c r="B39" s="638">
        <v>36</v>
      </c>
      <c r="C39" s="630" t="s">
        <v>88</v>
      </c>
      <c r="D39" s="630" t="s">
        <v>56</v>
      </c>
      <c r="E39" s="632">
        <v>39</v>
      </c>
      <c r="F39" s="632">
        <f>'Vīr.reit.2.aplis'!E46</f>
        <v>18</v>
      </c>
      <c r="G39" s="632">
        <f t="shared" si="2"/>
        <v>57</v>
      </c>
      <c r="H39" s="632">
        <v>5294</v>
      </c>
      <c r="I39" s="634">
        <f>'Vīr.reit.2.aplis'!F46</f>
        <v>2542</v>
      </c>
      <c r="J39" s="644">
        <v>135.74358974358975</v>
      </c>
      <c r="K39" s="648">
        <f t="shared" si="3"/>
        <v>141.22222222222223</v>
      </c>
      <c r="L39" s="647">
        <f t="shared" si="1"/>
        <v>138.482905982906</v>
      </c>
    </row>
    <row r="40" spans="2:12" ht="20.25">
      <c r="B40" s="638">
        <v>37</v>
      </c>
      <c r="C40" s="630" t="s">
        <v>78</v>
      </c>
      <c r="D40" s="630" t="s">
        <v>81</v>
      </c>
      <c r="E40" s="632">
        <v>35</v>
      </c>
      <c r="F40" s="632">
        <f>'Vīr.reit.2.aplis'!E49</f>
        <v>17</v>
      </c>
      <c r="G40" s="632">
        <f t="shared" si="2"/>
        <v>52</v>
      </c>
      <c r="H40" s="632">
        <v>4776</v>
      </c>
      <c r="I40" s="634">
        <f>'Vīr.reit.2.aplis'!F49</f>
        <v>2379</v>
      </c>
      <c r="J40" s="644">
        <v>136.45714285714286</v>
      </c>
      <c r="K40" s="648">
        <f t="shared" si="3"/>
        <v>139.94117647058823</v>
      </c>
      <c r="L40" s="647">
        <f t="shared" si="1"/>
        <v>138.19915966386554</v>
      </c>
    </row>
    <row r="41" spans="2:12" ht="20.25">
      <c r="B41" s="638">
        <v>38</v>
      </c>
      <c r="C41" s="630" t="s">
        <v>101</v>
      </c>
      <c r="D41" s="630" t="s">
        <v>41</v>
      </c>
      <c r="E41" s="632">
        <v>39</v>
      </c>
      <c r="F41" s="632">
        <f>'Vīr.reit.2.aplis'!E53</f>
        <v>18</v>
      </c>
      <c r="G41" s="632">
        <f t="shared" si="2"/>
        <v>57</v>
      </c>
      <c r="H41" s="632">
        <v>5635</v>
      </c>
      <c r="I41" s="634">
        <f>'Vīr.reit.2.aplis'!F53</f>
        <v>2374</v>
      </c>
      <c r="J41" s="644">
        <v>144.48717948717947</v>
      </c>
      <c r="K41" s="648">
        <f t="shared" si="3"/>
        <v>131.88888888888889</v>
      </c>
      <c r="L41" s="647">
        <f t="shared" si="1"/>
        <v>138.18803418803418</v>
      </c>
    </row>
    <row r="42" spans="2:12" ht="20.25">
      <c r="B42" s="638">
        <v>39</v>
      </c>
      <c r="C42" s="630" t="s">
        <v>53</v>
      </c>
      <c r="D42" s="630" t="s">
        <v>50</v>
      </c>
      <c r="E42" s="632">
        <v>39</v>
      </c>
      <c r="F42" s="632">
        <f>'Vīr.reit.2.aplis'!E50</f>
        <v>15</v>
      </c>
      <c r="G42" s="632">
        <f t="shared" si="2"/>
        <v>54</v>
      </c>
      <c r="H42" s="632">
        <v>5142</v>
      </c>
      <c r="I42" s="634">
        <f>'Vīr.reit.2.aplis'!F50</f>
        <v>2086</v>
      </c>
      <c r="J42" s="644">
        <v>131.84615384615384</v>
      </c>
      <c r="K42" s="648">
        <f t="shared" si="3"/>
        <v>139.06666666666666</v>
      </c>
      <c r="L42" s="647">
        <f t="shared" si="1"/>
        <v>135.45641025641027</v>
      </c>
    </row>
    <row r="43" spans="2:12" ht="20.25">
      <c r="B43" s="638">
        <v>40</v>
      </c>
      <c r="C43" s="630" t="s">
        <v>88</v>
      </c>
      <c r="D43" s="630" t="s">
        <v>94</v>
      </c>
      <c r="E43" s="632">
        <v>36</v>
      </c>
      <c r="F43" s="632">
        <f>'Vīr.reit.2.aplis'!E51</f>
        <v>15</v>
      </c>
      <c r="G43" s="632">
        <f t="shared" si="2"/>
        <v>51</v>
      </c>
      <c r="H43" s="632">
        <v>4678</v>
      </c>
      <c r="I43" s="634">
        <f>'Vīr.reit.2.aplis'!F51</f>
        <v>2021</v>
      </c>
      <c r="J43" s="644">
        <v>129.94444444444446</v>
      </c>
      <c r="K43" s="648">
        <f>I43/F43</f>
        <v>134.73333333333332</v>
      </c>
      <c r="L43" s="647">
        <f t="shared" si="1"/>
        <v>132.3388888888889</v>
      </c>
    </row>
    <row r="44" spans="2:12" ht="20.25">
      <c r="B44" s="638">
        <v>41</v>
      </c>
      <c r="C44" s="630" t="s">
        <v>96</v>
      </c>
      <c r="D44" s="630" t="s">
        <v>97</v>
      </c>
      <c r="E44" s="632">
        <v>32</v>
      </c>
      <c r="F44" s="632">
        <f>'Vīr.reit.2.aplis'!E57</f>
        <v>18</v>
      </c>
      <c r="G44" s="632">
        <f t="shared" si="2"/>
        <v>50</v>
      </c>
      <c r="H44" s="632">
        <v>4109</v>
      </c>
      <c r="I44" s="634">
        <f>'Vīr.reit.2.aplis'!F57</f>
        <v>2315</v>
      </c>
      <c r="J44" s="644">
        <v>128.40625</v>
      </c>
      <c r="K44" s="648">
        <f>I44/F44</f>
        <v>128.61111111111111</v>
      </c>
      <c r="L44" s="647">
        <f t="shared" si="1"/>
        <v>128.50868055555554</v>
      </c>
    </row>
    <row r="45" spans="2:12" ht="20.25">
      <c r="B45" s="638">
        <v>42</v>
      </c>
      <c r="C45" s="630" t="s">
        <v>53</v>
      </c>
      <c r="D45" s="630" t="s">
        <v>111</v>
      </c>
      <c r="E45" s="632">
        <v>27</v>
      </c>
      <c r="F45" s="632">
        <f>'Vīr.reit.2.aplis'!E55</f>
        <v>15</v>
      </c>
      <c r="G45" s="632">
        <f t="shared" si="2"/>
        <v>42</v>
      </c>
      <c r="H45" s="632">
        <v>3211</v>
      </c>
      <c r="I45" s="634">
        <f>'Vīr.reit.2.aplis'!F55</f>
        <v>1957</v>
      </c>
      <c r="J45" s="644">
        <v>118.92592592592592</v>
      </c>
      <c r="K45" s="648">
        <f>I45/F45</f>
        <v>130.46666666666667</v>
      </c>
      <c r="L45" s="652">
        <f t="shared" si="1"/>
        <v>124.6962962962963</v>
      </c>
    </row>
    <row r="46" spans="2:12" ht="20.25">
      <c r="B46" s="638">
        <v>43</v>
      </c>
      <c r="C46" s="630" t="s">
        <v>83</v>
      </c>
      <c r="D46" s="630" t="s">
        <v>108</v>
      </c>
      <c r="E46" s="632">
        <v>36</v>
      </c>
      <c r="F46" s="632">
        <f>'Vīr.reit.2.aplis'!E60</f>
        <v>6</v>
      </c>
      <c r="G46" s="632">
        <f>SUM(E46:F46)</f>
        <v>42</v>
      </c>
      <c r="H46" s="632">
        <v>4396</v>
      </c>
      <c r="I46" s="634">
        <f>'Vīr.reit.2.aplis'!F60</f>
        <v>640</v>
      </c>
      <c r="J46" s="644">
        <v>122.11111111111111</v>
      </c>
      <c r="K46" s="648">
        <f>I46/F46</f>
        <v>106.66666666666667</v>
      </c>
      <c r="L46" s="647">
        <f>AVERAGE(J46:K46)</f>
        <v>114.38888888888889</v>
      </c>
    </row>
    <row r="47" spans="2:12" ht="7.5" customHeight="1">
      <c r="B47" s="659"/>
      <c r="C47" s="660"/>
      <c r="D47" s="660"/>
      <c r="E47" s="659"/>
      <c r="F47" s="659"/>
      <c r="G47" s="810"/>
      <c r="H47" s="659"/>
      <c r="I47" s="659"/>
      <c r="J47" s="661"/>
      <c r="K47" s="661"/>
      <c r="L47" s="661"/>
    </row>
    <row r="48" spans="2:12" ht="20.25">
      <c r="B48" s="638">
        <v>44</v>
      </c>
      <c r="C48" s="630" t="s">
        <v>78</v>
      </c>
      <c r="D48" s="630" t="s">
        <v>135</v>
      </c>
      <c r="E48" s="632">
        <v>6</v>
      </c>
      <c r="F48" s="632">
        <f>'Vīr.reit.2.aplis'!E5</f>
        <v>6</v>
      </c>
      <c r="G48" s="654">
        <f>SUM(E48:F48)</f>
        <v>12</v>
      </c>
      <c r="H48" s="632">
        <v>1034</v>
      </c>
      <c r="I48" s="634">
        <f>'Vīr.reit.2.aplis'!F5</f>
        <v>1154</v>
      </c>
      <c r="J48" s="644">
        <v>172.33333333333334</v>
      </c>
      <c r="K48" s="644">
        <f>SUM(I48/F48)</f>
        <v>192.33333333333334</v>
      </c>
      <c r="L48" s="652">
        <f>AVERAGE(J48:K48)</f>
        <v>182.33333333333334</v>
      </c>
    </row>
    <row r="49" spans="2:12" ht="20.25">
      <c r="B49" s="638">
        <v>45</v>
      </c>
      <c r="C49" s="630" t="s">
        <v>57</v>
      </c>
      <c r="D49" s="630" t="s">
        <v>128</v>
      </c>
      <c r="E49" s="632">
        <v>9</v>
      </c>
      <c r="F49" s="632">
        <f>'Vīr.reit.2.aplis'!E15</f>
        <v>18</v>
      </c>
      <c r="G49" s="654">
        <f>SUM(E49:F49)</f>
        <v>27</v>
      </c>
      <c r="H49" s="632">
        <v>1341</v>
      </c>
      <c r="I49" s="634">
        <f>'Vīr.reit.2.aplis'!F15</f>
        <v>2953</v>
      </c>
      <c r="J49" s="644">
        <v>149</v>
      </c>
      <c r="K49" s="644">
        <f>SUM(I49/F49)</f>
        <v>164.05555555555554</v>
      </c>
      <c r="L49" s="652">
        <f>AVERAGE(J49:K49)</f>
        <v>156.52777777777777</v>
      </c>
    </row>
    <row r="50" spans="2:12" ht="20.25">
      <c r="B50" s="638">
        <v>46</v>
      </c>
      <c r="C50" s="630" t="s">
        <v>88</v>
      </c>
      <c r="D50" s="630" t="s">
        <v>105</v>
      </c>
      <c r="E50" s="632">
        <v>9</v>
      </c>
      <c r="F50" s="632">
        <f>'Vīr.reit.2.aplis'!E26</f>
        <v>3</v>
      </c>
      <c r="G50" s="654">
        <f>SUM(E50:F50)</f>
        <v>12</v>
      </c>
      <c r="H50" s="632">
        <v>1180</v>
      </c>
      <c r="I50" s="634">
        <f>'Vīr.reit.2.aplis'!F26</f>
        <v>472</v>
      </c>
      <c r="J50" s="644">
        <v>131.11111111111111</v>
      </c>
      <c r="K50" s="644">
        <f>I50/F50</f>
        <v>157.33333333333334</v>
      </c>
      <c r="L50" s="652">
        <f>AVERAGE(J50:K50)</f>
        <v>144.22222222222223</v>
      </c>
    </row>
    <row r="51" spans="2:12" ht="20.25">
      <c r="B51" s="638">
        <v>47</v>
      </c>
      <c r="C51" s="630" t="s">
        <v>68</v>
      </c>
      <c r="D51" s="630" t="s">
        <v>104</v>
      </c>
      <c r="E51" s="632">
        <v>20</v>
      </c>
      <c r="F51" s="632">
        <f>'Vīr.reit.2.aplis'!E45</f>
        <v>5</v>
      </c>
      <c r="G51" s="654">
        <f>SUM(E51:F51)</f>
        <v>25</v>
      </c>
      <c r="H51" s="632">
        <v>2727</v>
      </c>
      <c r="I51" s="634">
        <f>'Vīr.reit.2.aplis'!F45</f>
        <v>709</v>
      </c>
      <c r="J51" s="644">
        <v>136.35</v>
      </c>
      <c r="K51" s="644">
        <f>SUM(I51/F51)</f>
        <v>141.8</v>
      </c>
      <c r="L51" s="652">
        <f>AVERAGE(J51:K51)</f>
        <v>139.075</v>
      </c>
    </row>
    <row r="52" spans="2:12" ht="20.25">
      <c r="B52" s="638">
        <v>48</v>
      </c>
      <c r="C52" s="630" t="s">
        <v>57</v>
      </c>
      <c r="D52" s="630" t="s">
        <v>133</v>
      </c>
      <c r="E52" s="632">
        <v>6</v>
      </c>
      <c r="F52" s="632">
        <f>'Vīr.reit.2.aplis'!E43</f>
        <v>18</v>
      </c>
      <c r="G52" s="654">
        <f>SUM(E52:F52)</f>
        <v>24</v>
      </c>
      <c r="H52" s="632">
        <v>787</v>
      </c>
      <c r="I52" s="634">
        <f>'Vīr.reit.2.aplis'!F43</f>
        <v>2612</v>
      </c>
      <c r="J52" s="644">
        <v>131.16666666666666</v>
      </c>
      <c r="K52" s="644">
        <f>I52/F52</f>
        <v>145.11111111111111</v>
      </c>
      <c r="L52" s="652">
        <f>AVERAGE(J52:K52)</f>
        <v>138.13888888888889</v>
      </c>
    </row>
    <row r="53" spans="2:12" ht="20.25">
      <c r="B53" s="638">
        <v>49</v>
      </c>
      <c r="C53" s="630" t="s">
        <v>87</v>
      </c>
      <c r="D53" s="630" t="s">
        <v>106</v>
      </c>
      <c r="E53" s="632">
        <v>15</v>
      </c>
      <c r="F53" s="632">
        <f>'Vīr.reit.2.aplis'!E47</f>
        <v>6</v>
      </c>
      <c r="G53" s="654">
        <f>SUM(E53:F53)</f>
        <v>21</v>
      </c>
      <c r="H53" s="632">
        <v>2005</v>
      </c>
      <c r="I53" s="634">
        <f>'Vīr.reit.2.aplis'!F47</f>
        <v>844</v>
      </c>
      <c r="J53" s="644">
        <v>133.66666666666666</v>
      </c>
      <c r="K53" s="644">
        <f>SUM(I53/F53)</f>
        <v>140.66666666666666</v>
      </c>
      <c r="L53" s="652">
        <f>AVERAGE(J53:K53)</f>
        <v>137.16666666666666</v>
      </c>
    </row>
    <row r="54" spans="2:12" ht="20.25">
      <c r="B54" s="638">
        <v>50</v>
      </c>
      <c r="C54" s="630" t="s">
        <v>53</v>
      </c>
      <c r="D54" s="630" t="s">
        <v>37</v>
      </c>
      <c r="E54" s="632">
        <v>12</v>
      </c>
      <c r="F54" s="632">
        <f>'Vīr.reit.2.aplis'!E58</f>
        <v>3</v>
      </c>
      <c r="G54" s="654">
        <f>SUM(E54:F54)</f>
        <v>15</v>
      </c>
      <c r="H54" s="632">
        <v>1507</v>
      </c>
      <c r="I54" s="634">
        <f>'Vīr.reit.2.aplis'!F58</f>
        <v>361</v>
      </c>
      <c r="J54" s="644">
        <v>125.58333333333333</v>
      </c>
      <c r="K54" s="644">
        <f>I54/F54</f>
        <v>120.33333333333333</v>
      </c>
      <c r="L54" s="652">
        <f>AVERAGE(J54:K54)</f>
        <v>122.95833333333333</v>
      </c>
    </row>
    <row r="55" spans="2:12" ht="20.25">
      <c r="B55" s="638">
        <v>51</v>
      </c>
      <c r="C55" s="630" t="s">
        <v>100</v>
      </c>
      <c r="D55" s="630" t="s">
        <v>71</v>
      </c>
      <c r="E55" s="632">
        <v>22</v>
      </c>
      <c r="F55" s="632">
        <f>'Vīr.reit.2.aplis'!E59</f>
        <v>2</v>
      </c>
      <c r="G55" s="654">
        <f>SUM(E55:F55)</f>
        <v>24</v>
      </c>
      <c r="H55" s="632">
        <v>2822</v>
      </c>
      <c r="I55" s="634">
        <f>'Vīr.reit.2.aplis'!F59</f>
        <v>232</v>
      </c>
      <c r="J55" s="644">
        <v>128.27272727272728</v>
      </c>
      <c r="K55" s="644">
        <f>I55/F55</f>
        <v>116</v>
      </c>
      <c r="L55" s="652">
        <f>AVERAGE(J55:K55)</f>
        <v>122.13636363636364</v>
      </c>
    </row>
    <row r="56" spans="2:12" ht="20.25">
      <c r="B56" s="638">
        <v>52</v>
      </c>
      <c r="C56" s="630" t="s">
        <v>24</v>
      </c>
      <c r="D56" s="630" t="s">
        <v>75</v>
      </c>
      <c r="E56" s="632">
        <v>10</v>
      </c>
      <c r="F56" s="632">
        <f>'Vīr.reit.2.aplis'!E61</f>
        <v>9</v>
      </c>
      <c r="G56" s="654">
        <f>SUM(E56:F56)</f>
        <v>19</v>
      </c>
      <c r="H56" s="632">
        <v>960</v>
      </c>
      <c r="I56" s="634">
        <f>'Vīr.reit.2.aplis'!F61</f>
        <v>875</v>
      </c>
      <c r="J56" s="644">
        <v>96</v>
      </c>
      <c r="K56" s="644">
        <f>I56/F56</f>
        <v>97.22222222222223</v>
      </c>
      <c r="L56" s="652">
        <f>AVERAGE(J56:K56)</f>
        <v>96.61111111111111</v>
      </c>
    </row>
    <row r="57" spans="2:12" ht="20.25">
      <c r="B57" s="638">
        <v>53</v>
      </c>
      <c r="C57" s="630" t="s">
        <v>9</v>
      </c>
      <c r="D57" s="630" t="s">
        <v>152</v>
      </c>
      <c r="E57" s="632">
        <v>0</v>
      </c>
      <c r="F57" s="632">
        <v>3</v>
      </c>
      <c r="G57" s="654">
        <f>SUM(E57:F57)</f>
        <v>3</v>
      </c>
      <c r="H57" s="632">
        <v>0</v>
      </c>
      <c r="I57" s="634">
        <v>556</v>
      </c>
      <c r="J57" s="634">
        <v>0</v>
      </c>
      <c r="K57" s="634">
        <v>177.33333333333334</v>
      </c>
      <c r="L57" s="652">
        <f>AVERAGE(J57:K57)</f>
        <v>88.66666666666667</v>
      </c>
    </row>
    <row r="58" spans="2:12" ht="20.25">
      <c r="B58" s="638">
        <v>54</v>
      </c>
      <c r="C58" s="630" t="s">
        <v>24</v>
      </c>
      <c r="D58" s="630" t="s">
        <v>146</v>
      </c>
      <c r="E58" s="632">
        <v>0</v>
      </c>
      <c r="F58" s="632">
        <v>8</v>
      </c>
      <c r="G58" s="654">
        <f>SUM(E58:F58)</f>
        <v>8</v>
      </c>
      <c r="H58" s="632">
        <v>0</v>
      </c>
      <c r="I58" s="634">
        <v>1308</v>
      </c>
      <c r="J58" s="634">
        <v>0</v>
      </c>
      <c r="K58" s="634">
        <v>163.5</v>
      </c>
      <c r="L58" s="652">
        <f>AVERAGE(J58:K58)</f>
        <v>81.75</v>
      </c>
    </row>
    <row r="59" spans="2:12" ht="20.25">
      <c r="B59" s="638">
        <v>55</v>
      </c>
      <c r="C59" s="630" t="s">
        <v>57</v>
      </c>
      <c r="D59" s="630" t="s">
        <v>138</v>
      </c>
      <c r="E59" s="632">
        <v>0</v>
      </c>
      <c r="F59" s="632">
        <v>18</v>
      </c>
      <c r="G59" s="654">
        <f>SUM(E59:F59)</f>
        <v>18</v>
      </c>
      <c r="H59" s="632">
        <v>0</v>
      </c>
      <c r="I59" s="634">
        <v>2898</v>
      </c>
      <c r="J59" s="634">
        <v>0</v>
      </c>
      <c r="K59" s="634">
        <v>161</v>
      </c>
      <c r="L59" s="652">
        <f>AVERAGE(J59:K59)</f>
        <v>80.5</v>
      </c>
    </row>
    <row r="60" spans="2:12" ht="20.25">
      <c r="B60" s="638">
        <v>56</v>
      </c>
      <c r="C60" s="630" t="s">
        <v>78</v>
      </c>
      <c r="D60" s="630" t="s">
        <v>79</v>
      </c>
      <c r="E60" s="632">
        <v>15</v>
      </c>
      <c r="F60" s="632">
        <v>0</v>
      </c>
      <c r="G60" s="654">
        <f>SUM(E60:F60)</f>
        <v>15</v>
      </c>
      <c r="H60" s="632">
        <v>2340</v>
      </c>
      <c r="I60" s="634">
        <v>0</v>
      </c>
      <c r="J60" s="644">
        <v>156</v>
      </c>
      <c r="K60" s="650">
        <v>0</v>
      </c>
      <c r="L60" s="652">
        <f>AVERAGE(J60:K60)</f>
        <v>78</v>
      </c>
    </row>
    <row r="61" spans="2:12" ht="20.25">
      <c r="B61" s="638">
        <v>57</v>
      </c>
      <c r="C61" s="630" t="s">
        <v>57</v>
      </c>
      <c r="D61" s="630" t="s">
        <v>61</v>
      </c>
      <c r="E61" s="632">
        <v>9</v>
      </c>
      <c r="F61" s="632">
        <v>0</v>
      </c>
      <c r="G61" s="654">
        <f>SUM(E61:F61)</f>
        <v>9</v>
      </c>
      <c r="H61" s="632">
        <v>1329</v>
      </c>
      <c r="I61" s="634">
        <v>0</v>
      </c>
      <c r="J61" s="644">
        <v>147.66666666666666</v>
      </c>
      <c r="K61" s="650">
        <v>0</v>
      </c>
      <c r="L61" s="652">
        <f>AVERAGE(J61:K61)</f>
        <v>73.83333333333333</v>
      </c>
    </row>
    <row r="62" spans="2:12" ht="20.25">
      <c r="B62" s="638">
        <v>58</v>
      </c>
      <c r="C62" s="630" t="s">
        <v>69</v>
      </c>
      <c r="D62" s="630" t="s">
        <v>115</v>
      </c>
      <c r="E62" s="632">
        <v>3</v>
      </c>
      <c r="F62" s="632">
        <v>0</v>
      </c>
      <c r="G62" s="654">
        <f>SUM(E62:F62)</f>
        <v>3</v>
      </c>
      <c r="H62" s="632">
        <v>397</v>
      </c>
      <c r="I62" s="634">
        <v>0</v>
      </c>
      <c r="J62" s="644">
        <v>132.33333333333334</v>
      </c>
      <c r="K62" s="649">
        <v>0</v>
      </c>
      <c r="L62" s="652">
        <f>AVERAGE(J62:K62)</f>
        <v>66.16666666666667</v>
      </c>
    </row>
    <row r="63" spans="2:12" ht="20.25">
      <c r="B63" s="638">
        <v>59</v>
      </c>
      <c r="C63" s="630" t="s">
        <v>24</v>
      </c>
      <c r="D63" s="630" t="s">
        <v>74</v>
      </c>
      <c r="E63" s="632">
        <v>9</v>
      </c>
      <c r="F63" s="632">
        <f>'Vīr.reit.2.aplis'!E63</f>
        <v>0</v>
      </c>
      <c r="G63" s="654">
        <f>SUM(E63:F63)</f>
        <v>9</v>
      </c>
      <c r="H63" s="632">
        <v>1181</v>
      </c>
      <c r="I63" s="634">
        <v>0</v>
      </c>
      <c r="J63" s="644">
        <v>131.22222222222223</v>
      </c>
      <c r="K63" s="650">
        <v>0</v>
      </c>
      <c r="L63" s="652">
        <f>AVERAGE(J63:K63)</f>
        <v>65.61111111111111</v>
      </c>
    </row>
    <row r="64" spans="2:12" ht="20.25">
      <c r="B64" s="638">
        <v>60</v>
      </c>
      <c r="C64" s="630" t="s">
        <v>83</v>
      </c>
      <c r="D64" s="630" t="s">
        <v>147</v>
      </c>
      <c r="E64" s="632">
        <v>0</v>
      </c>
      <c r="F64" s="632">
        <v>6</v>
      </c>
      <c r="G64" s="654">
        <f>SUM(E64:F64)</f>
        <v>6</v>
      </c>
      <c r="H64" s="632">
        <v>0</v>
      </c>
      <c r="I64" s="634">
        <v>772</v>
      </c>
      <c r="J64" s="634">
        <v>0</v>
      </c>
      <c r="K64" s="634">
        <v>128.66666666666666</v>
      </c>
      <c r="L64" s="652">
        <f>AVERAGE(J64:K64)</f>
        <v>64.33333333333333</v>
      </c>
    </row>
    <row r="65" spans="2:12" ht="20.25">
      <c r="B65" s="638">
        <v>61</v>
      </c>
      <c r="C65" s="630" t="s">
        <v>57</v>
      </c>
      <c r="D65" s="630" t="s">
        <v>60</v>
      </c>
      <c r="E65" s="632">
        <v>15</v>
      </c>
      <c r="F65" s="632">
        <v>0</v>
      </c>
      <c r="G65" s="654">
        <f>SUM(E65:F65)</f>
        <v>15</v>
      </c>
      <c r="H65" s="632">
        <v>1914</v>
      </c>
      <c r="I65" s="634">
        <v>0</v>
      </c>
      <c r="J65" s="644">
        <v>127.6</v>
      </c>
      <c r="K65" s="650">
        <v>0</v>
      </c>
      <c r="L65" s="652">
        <f>AVERAGE(J65:K65)</f>
        <v>63.8</v>
      </c>
    </row>
    <row r="66" spans="2:12" ht="20.25">
      <c r="B66" s="638">
        <v>62</v>
      </c>
      <c r="C66" s="641" t="s">
        <v>69</v>
      </c>
      <c r="D66" s="641" t="s">
        <v>52</v>
      </c>
      <c r="E66" s="642">
        <v>3</v>
      </c>
      <c r="F66" s="642">
        <v>0</v>
      </c>
      <c r="G66" s="654">
        <f>SUM(E66:F66)</f>
        <v>3</v>
      </c>
      <c r="H66" s="642">
        <v>380</v>
      </c>
      <c r="I66" s="643">
        <v>0</v>
      </c>
      <c r="J66" s="645">
        <v>126.66666666666667</v>
      </c>
      <c r="K66" s="651">
        <v>0</v>
      </c>
      <c r="L66" s="652">
        <f>AVERAGE(J66:K66)</f>
        <v>63.333333333333336</v>
      </c>
    </row>
    <row r="67" spans="2:12" ht="20.25">
      <c r="B67" s="638">
        <v>63</v>
      </c>
      <c r="C67" s="630" t="s">
        <v>78</v>
      </c>
      <c r="D67" s="630" t="s">
        <v>110</v>
      </c>
      <c r="E67" s="632">
        <v>4</v>
      </c>
      <c r="F67" s="632">
        <v>0</v>
      </c>
      <c r="G67" s="654">
        <f>SUM(E67:F67)</f>
        <v>4</v>
      </c>
      <c r="H67" s="632">
        <v>517</v>
      </c>
      <c r="I67" s="632">
        <v>0</v>
      </c>
      <c r="J67" s="644">
        <v>121.25</v>
      </c>
      <c r="K67" s="649">
        <v>0</v>
      </c>
      <c r="L67" s="652">
        <f>AVERAGE(J67:K67)</f>
        <v>60.625</v>
      </c>
    </row>
    <row r="68" spans="2:12" ht="20.25">
      <c r="B68" s="638">
        <v>64</v>
      </c>
      <c r="C68" s="630" t="s">
        <v>53</v>
      </c>
      <c r="D68" s="630" t="s">
        <v>51</v>
      </c>
      <c r="E68" s="632">
        <v>9</v>
      </c>
      <c r="F68" s="632">
        <v>0</v>
      </c>
      <c r="G68" s="654">
        <f>SUM(E68:F68)</f>
        <v>9</v>
      </c>
      <c r="H68" s="632">
        <v>1070</v>
      </c>
      <c r="I68" s="632">
        <v>0</v>
      </c>
      <c r="J68" s="644">
        <v>118.88888888888889</v>
      </c>
      <c r="K68" s="649">
        <v>0</v>
      </c>
      <c r="L68" s="652">
        <f>AVERAGE(J68:K68)</f>
        <v>59.44444444444444</v>
      </c>
    </row>
    <row r="69" spans="2:12" ht="20.25">
      <c r="B69" s="638">
        <v>65</v>
      </c>
      <c r="C69" s="630" t="s">
        <v>57</v>
      </c>
      <c r="D69" s="630" t="s">
        <v>129</v>
      </c>
      <c r="E69" s="632">
        <v>3</v>
      </c>
      <c r="F69" s="632">
        <v>0</v>
      </c>
      <c r="G69" s="654">
        <f>SUM(E69:F69)</f>
        <v>3</v>
      </c>
      <c r="H69" s="632">
        <v>355</v>
      </c>
      <c r="I69" s="632">
        <v>0</v>
      </c>
      <c r="J69" s="644">
        <v>118.33333333333333</v>
      </c>
      <c r="K69" s="649">
        <v>0</v>
      </c>
      <c r="L69" s="652">
        <f>AVERAGE(J69:K69)</f>
        <v>59.166666666666664</v>
      </c>
    </row>
    <row r="70" spans="2:12" ht="20.25">
      <c r="B70" s="638">
        <v>66</v>
      </c>
      <c r="C70" s="641" t="s">
        <v>69</v>
      </c>
      <c r="D70" s="641" t="s">
        <v>118</v>
      </c>
      <c r="E70" s="642">
        <v>3</v>
      </c>
      <c r="F70" s="642">
        <v>0</v>
      </c>
      <c r="G70" s="654">
        <f>SUM(E70:F70)</f>
        <v>3</v>
      </c>
      <c r="H70" s="642">
        <v>354</v>
      </c>
      <c r="I70" s="642">
        <v>0</v>
      </c>
      <c r="J70" s="645">
        <v>118</v>
      </c>
      <c r="K70" s="665">
        <v>0</v>
      </c>
      <c r="L70" s="652">
        <f>AVERAGE(J70:K70)</f>
        <v>59</v>
      </c>
    </row>
    <row r="71" spans="2:12" ht="20.25">
      <c r="B71" s="638">
        <v>67</v>
      </c>
      <c r="C71" s="630" t="s">
        <v>57</v>
      </c>
      <c r="D71" s="630" t="s">
        <v>113</v>
      </c>
      <c r="E71" s="632">
        <v>15</v>
      </c>
      <c r="F71" s="632">
        <v>0</v>
      </c>
      <c r="G71" s="654">
        <f>SUM(E71:F71)</f>
        <v>15</v>
      </c>
      <c r="H71" s="632">
        <v>1744</v>
      </c>
      <c r="I71" s="634">
        <v>0</v>
      </c>
      <c r="J71" s="644">
        <v>116.26666666666667</v>
      </c>
      <c r="K71" s="649">
        <v>0</v>
      </c>
      <c r="L71" s="652">
        <f>AVERAGE(J71:K71)</f>
        <v>58.13333333333333</v>
      </c>
    </row>
    <row r="72" spans="2:12" ht="20.25">
      <c r="B72" s="638">
        <v>68</v>
      </c>
      <c r="C72" s="630" t="s">
        <v>57</v>
      </c>
      <c r="D72" s="630" t="s">
        <v>63</v>
      </c>
      <c r="E72" s="632">
        <v>9</v>
      </c>
      <c r="F72" s="632">
        <v>0</v>
      </c>
      <c r="G72" s="654">
        <f>SUM(E72:F72)</f>
        <v>9</v>
      </c>
      <c r="H72" s="632">
        <v>1031</v>
      </c>
      <c r="I72" s="634">
        <v>0</v>
      </c>
      <c r="J72" s="644">
        <v>114.55555555555556</v>
      </c>
      <c r="K72" s="649">
        <v>0</v>
      </c>
      <c r="L72" s="652">
        <f>AVERAGE(J72:K72)</f>
        <v>57.27777777777778</v>
      </c>
    </row>
    <row r="73" spans="2:12" ht="20.25">
      <c r="B73" s="638">
        <v>69</v>
      </c>
      <c r="C73" s="630" t="s">
        <v>57</v>
      </c>
      <c r="D73" s="630" t="s">
        <v>59</v>
      </c>
      <c r="E73" s="632">
        <v>12</v>
      </c>
      <c r="F73" s="632">
        <v>0</v>
      </c>
      <c r="G73" s="654">
        <f>SUM(E73:F73)</f>
        <v>12</v>
      </c>
      <c r="H73" s="632">
        <v>1349</v>
      </c>
      <c r="I73" s="634">
        <v>0</v>
      </c>
      <c r="J73" s="644">
        <v>112.41666666666667</v>
      </c>
      <c r="K73" s="649">
        <v>0</v>
      </c>
      <c r="L73" s="652">
        <f>AVERAGE(J73:K73)</f>
        <v>56.208333333333336</v>
      </c>
    </row>
    <row r="74" spans="2:12" ht="20.25">
      <c r="B74" s="638">
        <v>70</v>
      </c>
      <c r="C74" s="630" t="s">
        <v>57</v>
      </c>
      <c r="D74" s="630" t="s">
        <v>62</v>
      </c>
      <c r="E74" s="632">
        <v>12</v>
      </c>
      <c r="F74" s="632">
        <v>0</v>
      </c>
      <c r="G74" s="654">
        <f>SUM(E74:F74)</f>
        <v>12</v>
      </c>
      <c r="H74" s="632">
        <v>1337</v>
      </c>
      <c r="I74" s="634">
        <v>0</v>
      </c>
      <c r="J74" s="644">
        <v>111.41666666666667</v>
      </c>
      <c r="K74" s="649">
        <v>0</v>
      </c>
      <c r="L74" s="652">
        <f>AVERAGE(J74:K74)</f>
        <v>55.708333333333336</v>
      </c>
    </row>
    <row r="75" spans="2:12" ht="20.25">
      <c r="B75" s="638">
        <v>71</v>
      </c>
      <c r="C75" s="630" t="s">
        <v>24</v>
      </c>
      <c r="D75" s="630" t="s">
        <v>120</v>
      </c>
      <c r="E75" s="632">
        <v>2</v>
      </c>
      <c r="F75" s="632">
        <v>0</v>
      </c>
      <c r="G75" s="654">
        <f>SUM(E75:F75)</f>
        <v>2</v>
      </c>
      <c r="H75" s="632">
        <v>219</v>
      </c>
      <c r="I75" s="634">
        <v>0</v>
      </c>
      <c r="J75" s="644">
        <v>109.5</v>
      </c>
      <c r="K75" s="649">
        <v>0</v>
      </c>
      <c r="L75" s="652">
        <f>AVERAGE(J75:K75)</f>
        <v>54.75</v>
      </c>
    </row>
    <row r="76" spans="2:12" ht="20.25">
      <c r="B76" s="638">
        <v>72</v>
      </c>
      <c r="C76" s="630" t="s">
        <v>83</v>
      </c>
      <c r="D76" s="630" t="s">
        <v>121</v>
      </c>
      <c r="E76" s="632">
        <v>6</v>
      </c>
      <c r="F76" s="632">
        <v>0</v>
      </c>
      <c r="G76" s="654">
        <f>SUM(E76:F76)</f>
        <v>6</v>
      </c>
      <c r="H76" s="632">
        <v>650</v>
      </c>
      <c r="I76" s="634">
        <v>0</v>
      </c>
      <c r="J76" s="644">
        <v>108.33333333333333</v>
      </c>
      <c r="K76" s="649">
        <v>0</v>
      </c>
      <c r="L76" s="652">
        <f>AVERAGE(J76:K76)</f>
        <v>54.166666666666664</v>
      </c>
    </row>
    <row r="77" spans="2:12" ht="20.25">
      <c r="B77" s="638">
        <v>73</v>
      </c>
      <c r="C77" s="630" t="s">
        <v>69</v>
      </c>
      <c r="D77" s="630" t="s">
        <v>122</v>
      </c>
      <c r="E77" s="632">
        <v>3</v>
      </c>
      <c r="F77" s="632">
        <v>0</v>
      </c>
      <c r="G77" s="654">
        <f>SUM(E77:F77)</f>
        <v>3</v>
      </c>
      <c r="H77" s="632">
        <v>325</v>
      </c>
      <c r="I77" s="634">
        <v>0</v>
      </c>
      <c r="J77" s="644">
        <v>108.33333333333333</v>
      </c>
      <c r="K77" s="650">
        <v>0</v>
      </c>
      <c r="L77" s="652">
        <f>AVERAGE(J77:K77)</f>
        <v>54.166666666666664</v>
      </c>
    </row>
    <row r="78" spans="2:12" ht="20.25">
      <c r="B78" s="638">
        <v>74</v>
      </c>
      <c r="C78" s="630" t="s">
        <v>57</v>
      </c>
      <c r="D78" s="630" t="s">
        <v>164</v>
      </c>
      <c r="E78" s="632">
        <v>3</v>
      </c>
      <c r="F78" s="632">
        <v>0</v>
      </c>
      <c r="G78" s="654">
        <f>SUM(E78:F78)</f>
        <v>3</v>
      </c>
      <c r="H78" s="632">
        <v>320</v>
      </c>
      <c r="I78" s="634">
        <v>0</v>
      </c>
      <c r="J78" s="644">
        <v>106.66666666666667</v>
      </c>
      <c r="K78" s="649">
        <v>0</v>
      </c>
      <c r="L78" s="652">
        <f>AVERAGE(J78:K78)</f>
        <v>53.333333333333336</v>
      </c>
    </row>
    <row r="79" spans="2:12" ht="20.25">
      <c r="B79" s="638">
        <v>75</v>
      </c>
      <c r="C79" s="630" t="s">
        <v>9</v>
      </c>
      <c r="D79" s="630" t="s">
        <v>134</v>
      </c>
      <c r="E79" s="632">
        <v>3</v>
      </c>
      <c r="F79" s="632">
        <v>0</v>
      </c>
      <c r="G79" s="654">
        <f>SUM(E79:F79)</f>
        <v>3</v>
      </c>
      <c r="H79" s="632">
        <v>313</v>
      </c>
      <c r="I79" s="634">
        <v>0</v>
      </c>
      <c r="J79" s="644">
        <v>104.33333333333333</v>
      </c>
      <c r="K79" s="649">
        <v>0</v>
      </c>
      <c r="L79" s="652">
        <f>AVERAGE(J79:K79)</f>
        <v>52.166666666666664</v>
      </c>
    </row>
    <row r="80" spans="2:12" ht="20.25">
      <c r="B80" s="638">
        <v>76</v>
      </c>
      <c r="C80" s="630" t="s">
        <v>69</v>
      </c>
      <c r="D80" s="630" t="s">
        <v>125</v>
      </c>
      <c r="E80" s="632">
        <v>6</v>
      </c>
      <c r="F80" s="632">
        <v>0</v>
      </c>
      <c r="G80" s="654">
        <f>SUM(E80:F80)</f>
        <v>6</v>
      </c>
      <c r="H80" s="632">
        <v>591</v>
      </c>
      <c r="I80" s="634">
        <v>0</v>
      </c>
      <c r="J80" s="644">
        <v>98.5</v>
      </c>
      <c r="K80" s="649">
        <v>0</v>
      </c>
      <c r="L80" s="652">
        <f>AVERAGE(J80:K80)</f>
        <v>49.25</v>
      </c>
    </row>
    <row r="81" spans="2:12" ht="20.25">
      <c r="B81" s="638">
        <v>77</v>
      </c>
      <c r="C81" s="630" t="s">
        <v>57</v>
      </c>
      <c r="D81" s="630" t="s">
        <v>126</v>
      </c>
      <c r="E81" s="632">
        <v>3</v>
      </c>
      <c r="F81" s="632">
        <v>0</v>
      </c>
      <c r="G81" s="654">
        <f>SUM(E81:F81)</f>
        <v>3</v>
      </c>
      <c r="H81" s="632">
        <v>292</v>
      </c>
      <c r="I81" s="634">
        <v>0</v>
      </c>
      <c r="J81" s="644">
        <v>97.33333333333333</v>
      </c>
      <c r="K81" s="649">
        <v>0</v>
      </c>
      <c r="L81" s="652">
        <f>AVERAGE(J81:K81)</f>
        <v>48.666666666666664</v>
      </c>
    </row>
    <row r="82" spans="2:12" ht="20.25">
      <c r="B82" s="638">
        <v>78</v>
      </c>
      <c r="C82" s="630" t="s">
        <v>57</v>
      </c>
      <c r="D82" s="630" t="s">
        <v>112</v>
      </c>
      <c r="E82" s="632">
        <v>3</v>
      </c>
      <c r="F82" s="632">
        <v>0</v>
      </c>
      <c r="G82" s="654">
        <f>SUM(E82:F82)</f>
        <v>3</v>
      </c>
      <c r="H82" s="632">
        <v>282</v>
      </c>
      <c r="I82" s="634">
        <v>0</v>
      </c>
      <c r="J82" s="644">
        <v>94</v>
      </c>
      <c r="K82" s="649">
        <v>0</v>
      </c>
      <c r="L82" s="652">
        <f>AVERAGE(J82:K82)</f>
        <v>47</v>
      </c>
    </row>
    <row r="83" spans="2:12" ht="20.25">
      <c r="B83" s="638">
        <v>79</v>
      </c>
      <c r="C83" s="630" t="s">
        <v>96</v>
      </c>
      <c r="D83" s="630" t="s">
        <v>131</v>
      </c>
      <c r="E83" s="632">
        <v>7</v>
      </c>
      <c r="F83" s="632">
        <v>0</v>
      </c>
      <c r="G83" s="654">
        <f>SUM(E83:F83)</f>
        <v>7</v>
      </c>
      <c r="H83" s="632">
        <v>654</v>
      </c>
      <c r="I83" s="634">
        <v>0</v>
      </c>
      <c r="J83" s="644">
        <v>93.42857142857143</v>
      </c>
      <c r="K83" s="649">
        <v>0</v>
      </c>
      <c r="L83" s="652">
        <f>AVERAGE(J83:K83)</f>
        <v>46.714285714285715</v>
      </c>
    </row>
    <row r="84" spans="2:12" ht="20.25">
      <c r="B84" s="638">
        <v>80</v>
      </c>
      <c r="C84" s="630" t="s">
        <v>57</v>
      </c>
      <c r="D84" s="630" t="s">
        <v>127</v>
      </c>
      <c r="E84" s="632">
        <v>3</v>
      </c>
      <c r="F84" s="632">
        <v>0</v>
      </c>
      <c r="G84" s="654">
        <f>SUM(E84:F84)</f>
        <v>3</v>
      </c>
      <c r="H84" s="632">
        <v>278</v>
      </c>
      <c r="I84" s="634">
        <v>0</v>
      </c>
      <c r="J84" s="644">
        <v>92.66666666666667</v>
      </c>
      <c r="K84" s="649">
        <v>0</v>
      </c>
      <c r="L84" s="652">
        <f>AVERAGE(J84:K84)</f>
        <v>46.333333333333336</v>
      </c>
    </row>
    <row r="85" spans="2:12" ht="21" thickBot="1">
      <c r="B85" s="656">
        <v>81</v>
      </c>
      <c r="C85" s="631" t="s">
        <v>57</v>
      </c>
      <c r="D85" s="631" t="s">
        <v>130</v>
      </c>
      <c r="E85" s="633">
        <v>3</v>
      </c>
      <c r="F85" s="633">
        <v>0</v>
      </c>
      <c r="G85" s="655">
        <f>SUM(E85:F85)</f>
        <v>3</v>
      </c>
      <c r="H85" s="633">
        <v>227</v>
      </c>
      <c r="I85" s="635">
        <v>0</v>
      </c>
      <c r="J85" s="657">
        <v>75.66666666666667</v>
      </c>
      <c r="K85" s="658">
        <v>0</v>
      </c>
      <c r="L85" s="811">
        <f>AVERAGE(J85:K85)</f>
        <v>37.833333333333336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0"/>
  <sheetViews>
    <sheetView zoomScalePageLayoutView="0" workbookViewId="0" topLeftCell="A61">
      <selection activeCell="O101" sqref="O101"/>
    </sheetView>
  </sheetViews>
  <sheetFormatPr defaultColWidth="9.140625" defaultRowHeight="12.75"/>
  <cols>
    <col min="1" max="1" width="28.57421875" style="40" customWidth="1"/>
    <col min="2" max="18" width="5.7109375" style="41" customWidth="1"/>
    <col min="19" max="19" width="5.57421875" style="41" customWidth="1"/>
    <col min="20" max="22" width="5.7109375" style="41" customWidth="1"/>
    <col min="23" max="23" width="7.00390625" style="41" customWidth="1"/>
    <col min="24" max="24" width="5.421875" style="41" customWidth="1"/>
    <col min="25" max="25" width="5.28125" style="41" customWidth="1"/>
    <col min="26" max="43" width="5.8515625" style="41" customWidth="1"/>
    <col min="44" max="44" width="25.421875" style="40" customWidth="1"/>
    <col min="45" max="16384" width="9.140625" style="41" customWidth="1"/>
  </cols>
  <sheetData>
    <row r="1" spans="17:43" ht="12.75"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4" ht="12.75">
      <c r="A2" s="43"/>
      <c r="B2" s="739" t="str">
        <f>A5</f>
        <v>Premi Food</v>
      </c>
      <c r="C2" s="740"/>
      <c r="D2" s="740"/>
      <c r="E2" s="739" t="str">
        <f>A8</f>
        <v>Nuda Veritas</v>
      </c>
      <c r="F2" s="740"/>
      <c r="G2" s="740"/>
      <c r="H2" s="739" t="str">
        <f>A11</f>
        <v>Lokomotive - 2</v>
      </c>
      <c r="I2" s="740"/>
      <c r="J2" s="740"/>
      <c r="K2" s="739" t="str">
        <f>A14</f>
        <v>Intense</v>
      </c>
      <c r="L2" s="740"/>
      <c r="M2" s="740"/>
      <c r="N2" s="739" t="str">
        <f>A17</f>
        <v>Pink Power (Foršais)</v>
      </c>
      <c r="O2" s="740"/>
      <c r="P2" s="740"/>
      <c r="Q2" s="746" t="str">
        <f>A20</f>
        <v>Atlaiders</v>
      </c>
      <c r="R2" s="747"/>
      <c r="S2" s="747"/>
      <c r="T2" s="746" t="str">
        <f>A23</f>
        <v>Doka</v>
      </c>
      <c r="U2" s="747"/>
      <c r="V2" s="747"/>
      <c r="W2" s="746" t="str">
        <f>A26</f>
        <v>Citylife/Cherry</v>
      </c>
      <c r="X2" s="747"/>
      <c r="Y2" s="748"/>
      <c r="Z2" s="746" t="str">
        <f>A29</f>
        <v>BK RIX</v>
      </c>
      <c r="AA2" s="747"/>
      <c r="AB2" s="748"/>
      <c r="AC2" s="746" t="str">
        <f>A32</f>
        <v>HANSAB</v>
      </c>
      <c r="AD2" s="747"/>
      <c r="AE2" s="748"/>
      <c r="AF2" s="746" t="str">
        <f>A35</f>
        <v>RTU</v>
      </c>
      <c r="AG2" s="747"/>
      <c r="AH2" s="748"/>
      <c r="AI2" s="746" t="str">
        <f>A38</f>
        <v>BASK</v>
      </c>
      <c r="AJ2" s="747"/>
      <c r="AK2" s="748"/>
      <c r="AL2" s="746" t="str">
        <f>A41</f>
        <v>Universal Services</v>
      </c>
      <c r="AM2" s="747"/>
      <c r="AN2" s="748"/>
      <c r="AO2" s="746" t="str">
        <f>A44</f>
        <v>Flowers</v>
      </c>
      <c r="AP2" s="747"/>
      <c r="AQ2" s="748"/>
      <c r="AR2" s="43"/>
    </row>
    <row r="3" spans="1:44" ht="12.75">
      <c r="A3" s="43"/>
      <c r="B3" s="739" t="s">
        <v>4</v>
      </c>
      <c r="C3" s="740"/>
      <c r="D3" s="740"/>
      <c r="E3" s="739" t="s">
        <v>4</v>
      </c>
      <c r="F3" s="740"/>
      <c r="G3" s="740"/>
      <c r="H3" s="739" t="s">
        <v>4</v>
      </c>
      <c r="I3" s="740"/>
      <c r="J3" s="740"/>
      <c r="K3" s="739" t="s">
        <v>4</v>
      </c>
      <c r="L3" s="740"/>
      <c r="M3" s="740"/>
      <c r="N3" s="739" t="s">
        <v>4</v>
      </c>
      <c r="O3" s="740"/>
      <c r="P3" s="740"/>
      <c r="Q3" s="746" t="s">
        <v>4</v>
      </c>
      <c r="R3" s="747"/>
      <c r="S3" s="747"/>
      <c r="T3" s="746" t="s">
        <v>4</v>
      </c>
      <c r="U3" s="747"/>
      <c r="V3" s="747"/>
      <c r="W3" s="746" t="s">
        <v>4</v>
      </c>
      <c r="X3" s="747"/>
      <c r="Y3" s="748"/>
      <c r="Z3" s="746" t="s">
        <v>4</v>
      </c>
      <c r="AA3" s="747"/>
      <c r="AB3" s="748"/>
      <c r="AC3" s="746" t="s">
        <v>4</v>
      </c>
      <c r="AD3" s="747"/>
      <c r="AE3" s="748"/>
      <c r="AF3" s="746" t="s">
        <v>4</v>
      </c>
      <c r="AG3" s="747"/>
      <c r="AH3" s="748"/>
      <c r="AI3" s="746" t="s">
        <v>4</v>
      </c>
      <c r="AJ3" s="747"/>
      <c r="AK3" s="748"/>
      <c r="AL3" s="746" t="s">
        <v>4</v>
      </c>
      <c r="AM3" s="747"/>
      <c r="AN3" s="748"/>
      <c r="AO3" s="746" t="s">
        <v>4</v>
      </c>
      <c r="AP3" s="747"/>
      <c r="AQ3" s="748"/>
      <c r="AR3" s="43"/>
    </row>
    <row r="4" spans="1:46" ht="13.5" thickBot="1">
      <c r="A4" s="43"/>
      <c r="B4" s="44" t="s">
        <v>10</v>
      </c>
      <c r="C4" s="44" t="s">
        <v>11</v>
      </c>
      <c r="D4" s="44" t="s">
        <v>12</v>
      </c>
      <c r="E4" s="45" t="s">
        <v>10</v>
      </c>
      <c r="F4" s="45" t="s">
        <v>11</v>
      </c>
      <c r="G4" s="45" t="s">
        <v>12</v>
      </c>
      <c r="H4" s="45" t="s">
        <v>10</v>
      </c>
      <c r="I4" s="45" t="s">
        <v>11</v>
      </c>
      <c r="J4" s="45" t="s">
        <v>12</v>
      </c>
      <c r="K4" s="45" t="s">
        <v>10</v>
      </c>
      <c r="L4" s="45" t="s">
        <v>11</v>
      </c>
      <c r="M4" s="45" t="s">
        <v>12</v>
      </c>
      <c r="N4" s="45" t="s">
        <v>10</v>
      </c>
      <c r="O4" s="45" t="s">
        <v>11</v>
      </c>
      <c r="P4" s="45" t="s">
        <v>12</v>
      </c>
      <c r="Q4" s="46" t="s">
        <v>10</v>
      </c>
      <c r="R4" s="46" t="s">
        <v>11</v>
      </c>
      <c r="S4" s="46" t="s">
        <v>12</v>
      </c>
      <c r="T4" s="46" t="s">
        <v>10</v>
      </c>
      <c r="U4" s="46" t="s">
        <v>11</v>
      </c>
      <c r="V4" s="46" t="s">
        <v>12</v>
      </c>
      <c r="W4" s="47" t="s">
        <v>10</v>
      </c>
      <c r="X4" s="47" t="s">
        <v>11</v>
      </c>
      <c r="Y4" s="47" t="s">
        <v>12</v>
      </c>
      <c r="Z4" s="47" t="s">
        <v>10</v>
      </c>
      <c r="AA4" s="47" t="s">
        <v>11</v>
      </c>
      <c r="AB4" s="47" t="s">
        <v>12</v>
      </c>
      <c r="AC4" s="47" t="s">
        <v>10</v>
      </c>
      <c r="AD4" s="47" t="s">
        <v>11</v>
      </c>
      <c r="AE4" s="47" t="s">
        <v>12</v>
      </c>
      <c r="AF4" s="47" t="s">
        <v>10</v>
      </c>
      <c r="AG4" s="47" t="s">
        <v>11</v>
      </c>
      <c r="AH4" s="47" t="s">
        <v>12</v>
      </c>
      <c r="AI4" s="47" t="s">
        <v>10</v>
      </c>
      <c r="AJ4" s="47" t="s">
        <v>11</v>
      </c>
      <c r="AK4" s="47" t="s">
        <v>12</v>
      </c>
      <c r="AL4" s="47" t="s">
        <v>10</v>
      </c>
      <c r="AM4" s="47" t="s">
        <v>11</v>
      </c>
      <c r="AN4" s="47" t="s">
        <v>12</v>
      </c>
      <c r="AO4" s="47" t="s">
        <v>10</v>
      </c>
      <c r="AP4" s="47" t="s">
        <v>11</v>
      </c>
      <c r="AQ4" s="47" t="s">
        <v>12</v>
      </c>
      <c r="AR4" s="43"/>
      <c r="AS4" s="48" t="s">
        <v>13</v>
      </c>
      <c r="AT4" s="48" t="s">
        <v>14</v>
      </c>
    </row>
    <row r="5" spans="1:46" ht="12.75">
      <c r="A5" s="738" t="s">
        <v>53</v>
      </c>
      <c r="B5" s="113"/>
      <c r="C5" s="114"/>
      <c r="D5" s="115"/>
      <c r="E5" s="49">
        <v>2</v>
      </c>
      <c r="F5" s="50">
        <v>2</v>
      </c>
      <c r="G5" s="50">
        <v>2</v>
      </c>
      <c r="H5" s="49">
        <v>0</v>
      </c>
      <c r="I5" s="50">
        <v>0</v>
      </c>
      <c r="J5" s="50">
        <v>0</v>
      </c>
      <c r="K5" s="49">
        <v>0</v>
      </c>
      <c r="L5" s="50">
        <v>0</v>
      </c>
      <c r="M5" s="50">
        <v>2</v>
      </c>
      <c r="N5" s="49">
        <v>0</v>
      </c>
      <c r="O5" s="50">
        <v>0</v>
      </c>
      <c r="P5" s="50">
        <v>0</v>
      </c>
      <c r="Q5" s="49">
        <v>0</v>
      </c>
      <c r="R5" s="50">
        <v>0</v>
      </c>
      <c r="S5" s="50">
        <v>0</v>
      </c>
      <c r="T5" s="49">
        <v>0</v>
      </c>
      <c r="U5" s="50">
        <v>0</v>
      </c>
      <c r="V5" s="50">
        <v>2</v>
      </c>
      <c r="W5" s="49">
        <v>2</v>
      </c>
      <c r="X5" s="50">
        <v>0</v>
      </c>
      <c r="Y5" s="50">
        <v>0</v>
      </c>
      <c r="Z5" s="49">
        <v>0</v>
      </c>
      <c r="AA5" s="50">
        <v>0</v>
      </c>
      <c r="AB5" s="50">
        <v>0</v>
      </c>
      <c r="AC5" s="49">
        <v>0</v>
      </c>
      <c r="AD5" s="50">
        <v>0</v>
      </c>
      <c r="AE5" s="182">
        <v>2</v>
      </c>
      <c r="AF5" s="49">
        <v>0</v>
      </c>
      <c r="AG5" s="50">
        <v>0</v>
      </c>
      <c r="AH5" s="50">
        <v>0</v>
      </c>
      <c r="AI5" s="49">
        <v>0</v>
      </c>
      <c r="AJ5" s="50">
        <v>0</v>
      </c>
      <c r="AK5" s="182">
        <v>0</v>
      </c>
      <c r="AL5" s="49">
        <v>0</v>
      </c>
      <c r="AM5" s="50">
        <v>0</v>
      </c>
      <c r="AN5" s="50">
        <v>0</v>
      </c>
      <c r="AO5" s="49">
        <v>0</v>
      </c>
      <c r="AP5" s="50">
        <v>0</v>
      </c>
      <c r="AQ5" s="182">
        <v>2</v>
      </c>
      <c r="AR5" s="753" t="str">
        <f>A5</f>
        <v>Premi Food</v>
      </c>
      <c r="AS5" s="51">
        <f>SUM(B5:AQ5)</f>
        <v>16</v>
      </c>
      <c r="AT5" s="51">
        <f>SUM(B6:AQ6)</f>
        <v>4</v>
      </c>
    </row>
    <row r="6" spans="1:46" ht="12.75">
      <c r="A6" s="738"/>
      <c r="B6" s="116"/>
      <c r="C6" s="108"/>
      <c r="D6" s="109"/>
      <c r="E6" s="54"/>
      <c r="F6" s="52">
        <v>2</v>
      </c>
      <c r="G6" s="52"/>
      <c r="H6" s="54"/>
      <c r="I6" s="52">
        <v>0</v>
      </c>
      <c r="J6" s="52"/>
      <c r="K6" s="54"/>
      <c r="L6" s="52">
        <v>0</v>
      </c>
      <c r="M6" s="52"/>
      <c r="N6" s="54"/>
      <c r="O6" s="52">
        <v>0</v>
      </c>
      <c r="P6" s="52"/>
      <c r="Q6" s="54"/>
      <c r="R6" s="52">
        <v>0</v>
      </c>
      <c r="S6" s="52"/>
      <c r="T6" s="54"/>
      <c r="U6" s="52">
        <v>2</v>
      </c>
      <c r="V6" s="52"/>
      <c r="W6" s="54"/>
      <c r="X6" s="52">
        <v>0</v>
      </c>
      <c r="Y6" s="52"/>
      <c r="Z6" s="54"/>
      <c r="AA6" s="52">
        <v>0</v>
      </c>
      <c r="AB6" s="52"/>
      <c r="AC6" s="54"/>
      <c r="AD6" s="52">
        <v>0</v>
      </c>
      <c r="AE6" s="53"/>
      <c r="AF6" s="54"/>
      <c r="AG6" s="52">
        <v>0</v>
      </c>
      <c r="AH6" s="52"/>
      <c r="AI6" s="54"/>
      <c r="AJ6" s="52">
        <v>0</v>
      </c>
      <c r="AK6" s="53"/>
      <c r="AL6" s="54"/>
      <c r="AM6" s="52">
        <v>0</v>
      </c>
      <c r="AN6" s="52"/>
      <c r="AO6" s="54"/>
      <c r="AP6" s="52">
        <v>0</v>
      </c>
      <c r="AQ6" s="53"/>
      <c r="AR6" s="754"/>
      <c r="AS6" s="51"/>
      <c r="AT6" s="51"/>
    </row>
    <row r="7" spans="1:46" ht="13.5" thickBot="1">
      <c r="A7" s="738"/>
      <c r="B7" s="117"/>
      <c r="C7" s="111"/>
      <c r="D7" s="112"/>
      <c r="E7" s="55"/>
      <c r="F7" s="56"/>
      <c r="G7" s="56"/>
      <c r="H7" s="55"/>
      <c r="I7" s="56"/>
      <c r="J7" s="56"/>
      <c r="K7" s="55"/>
      <c r="L7" s="56"/>
      <c r="M7" s="56"/>
      <c r="N7" s="55"/>
      <c r="O7" s="56"/>
      <c r="P7" s="56"/>
      <c r="Q7" s="55"/>
      <c r="R7" s="56"/>
      <c r="S7" s="56"/>
      <c r="T7" s="55"/>
      <c r="U7" s="56"/>
      <c r="V7" s="56"/>
      <c r="W7" s="55"/>
      <c r="X7" s="56"/>
      <c r="Y7" s="56"/>
      <c r="Z7" s="55"/>
      <c r="AA7" s="56"/>
      <c r="AB7" s="57"/>
      <c r="AC7" s="55"/>
      <c r="AD7" s="56"/>
      <c r="AE7" s="181"/>
      <c r="AF7" s="55"/>
      <c r="AG7" s="56"/>
      <c r="AH7" s="57"/>
      <c r="AI7" s="55"/>
      <c r="AJ7" s="56"/>
      <c r="AK7" s="181"/>
      <c r="AL7" s="55"/>
      <c r="AM7" s="56"/>
      <c r="AN7" s="57"/>
      <c r="AO7" s="55"/>
      <c r="AP7" s="56"/>
      <c r="AQ7" s="181"/>
      <c r="AR7" s="755"/>
      <c r="AS7" s="51"/>
      <c r="AT7" s="51"/>
    </row>
    <row r="8" spans="1:46" ht="12.75">
      <c r="A8" s="738" t="s">
        <v>96</v>
      </c>
      <c r="B8" s="49">
        <v>0</v>
      </c>
      <c r="C8" s="50">
        <v>0</v>
      </c>
      <c r="D8" s="50">
        <v>0</v>
      </c>
      <c r="E8" s="104"/>
      <c r="F8" s="118"/>
      <c r="G8" s="118"/>
      <c r="H8" s="49">
        <v>2</v>
      </c>
      <c r="I8" s="50">
        <v>2</v>
      </c>
      <c r="J8" s="50">
        <v>2</v>
      </c>
      <c r="K8" s="49">
        <v>0</v>
      </c>
      <c r="L8" s="50">
        <v>0</v>
      </c>
      <c r="M8" s="50">
        <v>0</v>
      </c>
      <c r="N8" s="49">
        <v>2</v>
      </c>
      <c r="O8" s="50">
        <v>0</v>
      </c>
      <c r="P8" s="50">
        <v>2</v>
      </c>
      <c r="Q8" s="377">
        <v>0</v>
      </c>
      <c r="R8" s="376">
        <v>0</v>
      </c>
      <c r="S8" s="376">
        <v>0</v>
      </c>
      <c r="T8" s="49">
        <v>2</v>
      </c>
      <c r="U8" s="50">
        <v>2</v>
      </c>
      <c r="V8" s="50">
        <v>2</v>
      </c>
      <c r="W8" s="49">
        <v>0</v>
      </c>
      <c r="X8" s="50">
        <v>0</v>
      </c>
      <c r="Y8" s="50">
        <v>2</v>
      </c>
      <c r="Z8" s="49">
        <v>2</v>
      </c>
      <c r="AA8" s="50">
        <v>0</v>
      </c>
      <c r="AB8" s="50">
        <v>2</v>
      </c>
      <c r="AC8" s="49">
        <v>2</v>
      </c>
      <c r="AD8" s="50">
        <v>2</v>
      </c>
      <c r="AE8" s="182">
        <v>2</v>
      </c>
      <c r="AF8" s="49">
        <v>2</v>
      </c>
      <c r="AG8" s="50">
        <v>2</v>
      </c>
      <c r="AH8" s="50">
        <v>2</v>
      </c>
      <c r="AI8" s="49">
        <v>0</v>
      </c>
      <c r="AJ8" s="50">
        <v>0</v>
      </c>
      <c r="AK8" s="182">
        <v>0</v>
      </c>
      <c r="AL8" s="49">
        <v>0</v>
      </c>
      <c r="AM8" s="50">
        <v>2</v>
      </c>
      <c r="AN8" s="50">
        <v>2</v>
      </c>
      <c r="AO8" s="49">
        <v>2</v>
      </c>
      <c r="AP8" s="50">
        <v>2</v>
      </c>
      <c r="AQ8" s="182">
        <v>0</v>
      </c>
      <c r="AR8" s="753" t="str">
        <f>A8</f>
        <v>Nuda Veritas</v>
      </c>
      <c r="AS8" s="51">
        <f>SUM(B8:AQ8)</f>
        <v>42</v>
      </c>
      <c r="AT8" s="51">
        <f>SUM(B9:AQ9)</f>
        <v>16</v>
      </c>
    </row>
    <row r="9" spans="1:46" ht="12.75">
      <c r="A9" s="738"/>
      <c r="B9" s="54"/>
      <c r="C9" s="52">
        <v>0</v>
      </c>
      <c r="D9" s="52"/>
      <c r="E9" s="107"/>
      <c r="F9" s="108"/>
      <c r="G9" s="108"/>
      <c r="H9" s="54"/>
      <c r="I9" s="52">
        <v>2</v>
      </c>
      <c r="J9" s="52"/>
      <c r="K9" s="54"/>
      <c r="L9" s="52">
        <v>0</v>
      </c>
      <c r="M9" s="52"/>
      <c r="N9" s="54"/>
      <c r="O9" s="52">
        <v>2</v>
      </c>
      <c r="P9" s="52"/>
      <c r="Q9" s="378"/>
      <c r="R9" s="379">
        <v>0</v>
      </c>
      <c r="S9" s="379"/>
      <c r="T9" s="54"/>
      <c r="U9" s="52">
        <v>2</v>
      </c>
      <c r="V9" s="52"/>
      <c r="W9" s="54"/>
      <c r="X9" s="52">
        <v>0</v>
      </c>
      <c r="Y9" s="52"/>
      <c r="Z9" s="54"/>
      <c r="AA9" s="52">
        <v>2</v>
      </c>
      <c r="AB9" s="52"/>
      <c r="AC9" s="54"/>
      <c r="AD9" s="52">
        <v>2</v>
      </c>
      <c r="AE9" s="53"/>
      <c r="AF9" s="54"/>
      <c r="AG9" s="52">
        <v>2</v>
      </c>
      <c r="AH9" s="52"/>
      <c r="AI9" s="54"/>
      <c r="AJ9" s="52">
        <v>0</v>
      </c>
      <c r="AK9" s="53"/>
      <c r="AL9" s="54"/>
      <c r="AM9" s="52">
        <v>2</v>
      </c>
      <c r="AN9" s="52"/>
      <c r="AO9" s="54"/>
      <c r="AP9" s="52">
        <v>2</v>
      </c>
      <c r="AQ9" s="53"/>
      <c r="AR9" s="754"/>
      <c r="AS9" s="51"/>
      <c r="AT9" s="51"/>
    </row>
    <row r="10" spans="1:46" ht="13.5" thickBot="1">
      <c r="A10" s="738"/>
      <c r="B10" s="55"/>
      <c r="C10" s="56"/>
      <c r="D10" s="56"/>
      <c r="E10" s="110"/>
      <c r="F10" s="119"/>
      <c r="G10" s="119"/>
      <c r="H10" s="55"/>
      <c r="I10" s="56"/>
      <c r="J10" s="56"/>
      <c r="K10" s="55"/>
      <c r="L10" s="56"/>
      <c r="M10" s="56"/>
      <c r="N10" s="55"/>
      <c r="O10" s="56"/>
      <c r="P10" s="56"/>
      <c r="Q10" s="380"/>
      <c r="R10" s="381"/>
      <c r="S10" s="381"/>
      <c r="T10" s="55"/>
      <c r="U10" s="56"/>
      <c r="V10" s="56"/>
      <c r="W10" s="55"/>
      <c r="X10" s="56"/>
      <c r="Y10" s="56"/>
      <c r="Z10" s="55"/>
      <c r="AA10" s="56"/>
      <c r="AB10" s="57"/>
      <c r="AC10" s="55"/>
      <c r="AD10" s="56"/>
      <c r="AE10" s="181"/>
      <c r="AF10" s="55"/>
      <c r="AG10" s="56"/>
      <c r="AH10" s="57"/>
      <c r="AI10" s="55"/>
      <c r="AJ10" s="56"/>
      <c r="AK10" s="181"/>
      <c r="AL10" s="55"/>
      <c r="AM10" s="56"/>
      <c r="AN10" s="57"/>
      <c r="AO10" s="55"/>
      <c r="AP10" s="56"/>
      <c r="AQ10" s="181"/>
      <c r="AR10" s="755"/>
      <c r="AS10" s="51"/>
      <c r="AT10" s="51"/>
    </row>
    <row r="11" spans="1:46" ht="12.75">
      <c r="A11" s="738" t="s">
        <v>100</v>
      </c>
      <c r="B11" s="49">
        <v>2</v>
      </c>
      <c r="C11" s="50">
        <v>2</v>
      </c>
      <c r="D11" s="50">
        <v>2</v>
      </c>
      <c r="E11" s="49">
        <v>0</v>
      </c>
      <c r="F11" s="50">
        <v>0</v>
      </c>
      <c r="G11" s="50">
        <v>0</v>
      </c>
      <c r="H11" s="104"/>
      <c r="I11" s="118"/>
      <c r="J11" s="118"/>
      <c r="K11" s="49">
        <v>0</v>
      </c>
      <c r="L11" s="50">
        <v>0</v>
      </c>
      <c r="M11" s="50">
        <v>0</v>
      </c>
      <c r="N11" s="49">
        <v>2</v>
      </c>
      <c r="O11" s="50">
        <v>0</v>
      </c>
      <c r="P11" s="50">
        <v>1</v>
      </c>
      <c r="Q11" s="49">
        <v>0</v>
      </c>
      <c r="R11" s="50">
        <v>2</v>
      </c>
      <c r="S11" s="50">
        <v>2</v>
      </c>
      <c r="T11" s="49">
        <v>2</v>
      </c>
      <c r="U11" s="50">
        <v>0</v>
      </c>
      <c r="V11" s="50">
        <v>2</v>
      </c>
      <c r="W11" s="49">
        <v>0</v>
      </c>
      <c r="X11" s="50">
        <v>2</v>
      </c>
      <c r="Y11" s="50">
        <v>0</v>
      </c>
      <c r="Z11" s="49">
        <v>0</v>
      </c>
      <c r="AA11" s="50">
        <v>0</v>
      </c>
      <c r="AB11" s="50">
        <v>0</v>
      </c>
      <c r="AC11" s="49">
        <v>2</v>
      </c>
      <c r="AD11" s="50">
        <v>2</v>
      </c>
      <c r="AE11" s="182">
        <v>2</v>
      </c>
      <c r="AF11" s="49">
        <v>2</v>
      </c>
      <c r="AG11" s="50">
        <v>2</v>
      </c>
      <c r="AH11" s="50">
        <v>2</v>
      </c>
      <c r="AI11" s="49">
        <v>2</v>
      </c>
      <c r="AJ11" s="50">
        <v>2</v>
      </c>
      <c r="AK11" s="182">
        <v>2</v>
      </c>
      <c r="AL11" s="49">
        <v>2</v>
      </c>
      <c r="AM11" s="50">
        <v>0</v>
      </c>
      <c r="AN11" s="50">
        <v>2</v>
      </c>
      <c r="AO11" s="49">
        <v>0</v>
      </c>
      <c r="AP11" s="50">
        <v>0</v>
      </c>
      <c r="AQ11" s="182">
        <v>2</v>
      </c>
      <c r="AR11" s="753" t="str">
        <f>A11</f>
        <v>Lokomotive - 2</v>
      </c>
      <c r="AS11" s="51">
        <f>SUM(B11:AQ11)</f>
        <v>43</v>
      </c>
      <c r="AT11" s="51">
        <f>SUM(B12:AQ12)</f>
        <v>10</v>
      </c>
    </row>
    <row r="12" spans="1:46" ht="12.75">
      <c r="A12" s="738"/>
      <c r="B12" s="54"/>
      <c r="C12" s="52">
        <v>2</v>
      </c>
      <c r="D12" s="52"/>
      <c r="E12" s="54"/>
      <c r="F12" s="52">
        <v>0</v>
      </c>
      <c r="G12" s="52"/>
      <c r="H12" s="107"/>
      <c r="I12" s="108"/>
      <c r="J12" s="108"/>
      <c r="K12" s="54"/>
      <c r="L12" s="52">
        <v>0</v>
      </c>
      <c r="M12" s="52"/>
      <c r="N12" s="54"/>
      <c r="O12" s="52">
        <v>0</v>
      </c>
      <c r="P12" s="52"/>
      <c r="Q12" s="54"/>
      <c r="R12" s="52">
        <v>0</v>
      </c>
      <c r="S12" s="52"/>
      <c r="T12" s="54"/>
      <c r="U12" s="52">
        <v>0</v>
      </c>
      <c r="V12" s="52"/>
      <c r="W12" s="54"/>
      <c r="X12" s="52">
        <v>0</v>
      </c>
      <c r="Y12" s="52"/>
      <c r="Z12" s="54"/>
      <c r="AA12" s="52">
        <v>0</v>
      </c>
      <c r="AB12" s="52"/>
      <c r="AC12" s="54"/>
      <c r="AD12" s="52">
        <v>2</v>
      </c>
      <c r="AE12" s="53"/>
      <c r="AF12" s="54"/>
      <c r="AG12" s="52">
        <v>2</v>
      </c>
      <c r="AH12" s="52"/>
      <c r="AI12" s="54"/>
      <c r="AJ12" s="52">
        <v>2</v>
      </c>
      <c r="AK12" s="53"/>
      <c r="AL12" s="54"/>
      <c r="AM12" s="52">
        <v>2</v>
      </c>
      <c r="AN12" s="52"/>
      <c r="AO12" s="54"/>
      <c r="AP12" s="52">
        <v>0</v>
      </c>
      <c r="AQ12" s="53"/>
      <c r="AR12" s="754"/>
      <c r="AS12" s="51"/>
      <c r="AT12" s="51"/>
    </row>
    <row r="13" spans="1:46" ht="13.5" thickBot="1">
      <c r="A13" s="738"/>
      <c r="B13" s="55"/>
      <c r="C13" s="56"/>
      <c r="D13" s="56"/>
      <c r="E13" s="55"/>
      <c r="F13" s="56"/>
      <c r="G13" s="56"/>
      <c r="H13" s="110"/>
      <c r="I13" s="119"/>
      <c r="J13" s="119"/>
      <c r="K13" s="55"/>
      <c r="L13" s="56"/>
      <c r="M13" s="56"/>
      <c r="N13" s="55"/>
      <c r="O13" s="56"/>
      <c r="P13" s="56"/>
      <c r="Q13" s="55"/>
      <c r="R13" s="56"/>
      <c r="S13" s="56"/>
      <c r="T13" s="55"/>
      <c r="U13" s="56"/>
      <c r="V13" s="56"/>
      <c r="W13" s="55"/>
      <c r="X13" s="56"/>
      <c r="Y13" s="56"/>
      <c r="Z13" s="55"/>
      <c r="AA13" s="56"/>
      <c r="AB13" s="57"/>
      <c r="AC13" s="55"/>
      <c r="AD13" s="56"/>
      <c r="AE13" s="181"/>
      <c r="AF13" s="55"/>
      <c r="AG13" s="56"/>
      <c r="AH13" s="57"/>
      <c r="AI13" s="55"/>
      <c r="AJ13" s="56"/>
      <c r="AK13" s="181"/>
      <c r="AL13" s="55"/>
      <c r="AM13" s="56"/>
      <c r="AN13" s="57"/>
      <c r="AO13" s="55"/>
      <c r="AP13" s="56"/>
      <c r="AQ13" s="181"/>
      <c r="AR13" s="755"/>
      <c r="AS13" s="51"/>
      <c r="AT13" s="51"/>
    </row>
    <row r="14" spans="1:46" ht="12.75">
      <c r="A14" s="766" t="s">
        <v>68</v>
      </c>
      <c r="B14" s="49">
        <v>2</v>
      </c>
      <c r="C14" s="50">
        <v>2</v>
      </c>
      <c r="D14" s="50">
        <v>0</v>
      </c>
      <c r="E14" s="49">
        <v>2</v>
      </c>
      <c r="F14" s="50">
        <v>2</v>
      </c>
      <c r="G14" s="50">
        <v>2</v>
      </c>
      <c r="H14" s="49">
        <v>2</v>
      </c>
      <c r="I14" s="50">
        <v>2</v>
      </c>
      <c r="J14" s="50">
        <v>2</v>
      </c>
      <c r="K14" s="104"/>
      <c r="L14" s="118"/>
      <c r="M14" s="118"/>
      <c r="N14" s="49">
        <v>0</v>
      </c>
      <c r="O14" s="50">
        <v>2</v>
      </c>
      <c r="P14" s="50">
        <v>0</v>
      </c>
      <c r="Q14" s="49">
        <v>0</v>
      </c>
      <c r="R14" s="50">
        <v>0</v>
      </c>
      <c r="S14" s="50">
        <v>0</v>
      </c>
      <c r="T14" s="49">
        <v>0</v>
      </c>
      <c r="U14" s="50">
        <v>0</v>
      </c>
      <c r="V14" s="50">
        <v>0</v>
      </c>
      <c r="W14" s="49">
        <v>0</v>
      </c>
      <c r="X14" s="50">
        <v>0</v>
      </c>
      <c r="Y14" s="50">
        <v>0</v>
      </c>
      <c r="Z14" s="49">
        <v>2</v>
      </c>
      <c r="AA14" s="50">
        <v>2</v>
      </c>
      <c r="AB14" s="50">
        <v>0</v>
      </c>
      <c r="AC14" s="49">
        <v>2</v>
      </c>
      <c r="AD14" s="50">
        <v>2</v>
      </c>
      <c r="AE14" s="182">
        <v>2</v>
      </c>
      <c r="AF14" s="49">
        <v>2</v>
      </c>
      <c r="AG14" s="50">
        <v>2</v>
      </c>
      <c r="AH14" s="50">
        <v>0</v>
      </c>
      <c r="AI14" s="49">
        <v>2</v>
      </c>
      <c r="AJ14" s="50">
        <v>2</v>
      </c>
      <c r="AK14" s="182">
        <v>2</v>
      </c>
      <c r="AL14" s="49">
        <v>0</v>
      </c>
      <c r="AM14" s="50">
        <v>2</v>
      </c>
      <c r="AN14" s="50">
        <v>0</v>
      </c>
      <c r="AO14" s="49">
        <v>2</v>
      </c>
      <c r="AP14" s="50">
        <v>0</v>
      </c>
      <c r="AQ14" s="182">
        <v>2</v>
      </c>
      <c r="AR14" s="756" t="str">
        <f>A14</f>
        <v>Intense</v>
      </c>
      <c r="AS14" s="51">
        <f>SUM(B14:AQ14)</f>
        <v>44</v>
      </c>
      <c r="AT14" s="51">
        <f>SUM(B15:AQ15)</f>
        <v>18</v>
      </c>
    </row>
    <row r="15" spans="1:46" ht="12.75">
      <c r="A15" s="767"/>
      <c r="B15" s="54"/>
      <c r="C15" s="52">
        <v>2</v>
      </c>
      <c r="D15" s="52"/>
      <c r="E15" s="54"/>
      <c r="F15" s="52">
        <v>2</v>
      </c>
      <c r="G15" s="52"/>
      <c r="H15" s="54"/>
      <c r="I15" s="52">
        <v>2</v>
      </c>
      <c r="J15" s="52"/>
      <c r="K15" s="107"/>
      <c r="L15" s="108"/>
      <c r="M15" s="108"/>
      <c r="N15" s="54"/>
      <c r="O15" s="52">
        <v>2</v>
      </c>
      <c r="P15" s="52"/>
      <c r="Q15" s="54"/>
      <c r="R15" s="52">
        <v>0</v>
      </c>
      <c r="S15" s="52"/>
      <c r="T15" s="54"/>
      <c r="U15" s="52">
        <v>0</v>
      </c>
      <c r="V15" s="52"/>
      <c r="W15" s="54"/>
      <c r="X15" s="52">
        <v>0</v>
      </c>
      <c r="Y15" s="52"/>
      <c r="Z15" s="54"/>
      <c r="AA15" s="52">
        <v>2</v>
      </c>
      <c r="AB15" s="52"/>
      <c r="AC15" s="54"/>
      <c r="AD15" s="52">
        <v>2</v>
      </c>
      <c r="AE15" s="53"/>
      <c r="AF15" s="54"/>
      <c r="AG15" s="52">
        <v>2</v>
      </c>
      <c r="AH15" s="52"/>
      <c r="AI15" s="54"/>
      <c r="AJ15" s="52">
        <v>2</v>
      </c>
      <c r="AK15" s="53"/>
      <c r="AL15" s="54"/>
      <c r="AM15" s="52">
        <v>0</v>
      </c>
      <c r="AN15" s="52"/>
      <c r="AO15" s="54"/>
      <c r="AP15" s="52">
        <v>2</v>
      </c>
      <c r="AQ15" s="53"/>
      <c r="AR15" s="757"/>
      <c r="AS15" s="51"/>
      <c r="AT15" s="51"/>
    </row>
    <row r="16" spans="1:46" ht="13.5" thickBot="1">
      <c r="A16" s="768"/>
      <c r="B16" s="55"/>
      <c r="C16" s="56"/>
      <c r="D16" s="56"/>
      <c r="E16" s="55"/>
      <c r="F16" s="56"/>
      <c r="G16" s="56"/>
      <c r="H16" s="55"/>
      <c r="I16" s="56"/>
      <c r="J16" s="57"/>
      <c r="K16" s="107"/>
      <c r="L16" s="108"/>
      <c r="M16" s="108"/>
      <c r="N16" s="55"/>
      <c r="O16" s="56"/>
      <c r="P16" s="56"/>
      <c r="Q16" s="55"/>
      <c r="R16" s="56"/>
      <c r="S16" s="56"/>
      <c r="T16" s="55"/>
      <c r="U16" s="56"/>
      <c r="V16" s="56"/>
      <c r="W16" s="55"/>
      <c r="X16" s="56"/>
      <c r="Y16" s="56"/>
      <c r="Z16" s="55"/>
      <c r="AA16" s="56"/>
      <c r="AB16" s="57"/>
      <c r="AC16" s="55"/>
      <c r="AD16" s="56"/>
      <c r="AE16" s="181"/>
      <c r="AF16" s="55"/>
      <c r="AG16" s="56"/>
      <c r="AH16" s="57"/>
      <c r="AI16" s="55"/>
      <c r="AJ16" s="56"/>
      <c r="AK16" s="181"/>
      <c r="AL16" s="55"/>
      <c r="AM16" s="56"/>
      <c r="AN16" s="57"/>
      <c r="AO16" s="55"/>
      <c r="AP16" s="56"/>
      <c r="AQ16" s="181"/>
      <c r="AR16" s="758"/>
      <c r="AS16" s="51"/>
      <c r="AT16" s="51"/>
    </row>
    <row r="17" spans="1:46" ht="12.75">
      <c r="A17" s="765" t="str">
        <f>Rezultati!A37</f>
        <v>Pink Power (Foršais)</v>
      </c>
      <c r="B17" s="49">
        <v>2</v>
      </c>
      <c r="C17" s="50">
        <v>2</v>
      </c>
      <c r="D17" s="50">
        <v>2</v>
      </c>
      <c r="E17" s="49">
        <v>0</v>
      </c>
      <c r="F17" s="50">
        <v>2</v>
      </c>
      <c r="G17" s="50">
        <v>0</v>
      </c>
      <c r="H17" s="49">
        <v>0</v>
      </c>
      <c r="I17" s="50">
        <v>2</v>
      </c>
      <c r="J17" s="50">
        <v>1</v>
      </c>
      <c r="K17" s="49">
        <v>2</v>
      </c>
      <c r="L17" s="50">
        <v>0</v>
      </c>
      <c r="M17" s="50">
        <v>0</v>
      </c>
      <c r="N17" s="104"/>
      <c r="O17" s="118"/>
      <c r="P17" s="118"/>
      <c r="Q17" s="49">
        <v>0</v>
      </c>
      <c r="R17" s="50">
        <v>0</v>
      </c>
      <c r="S17" s="50">
        <v>2</v>
      </c>
      <c r="T17" s="49">
        <v>2</v>
      </c>
      <c r="U17" s="50">
        <v>0</v>
      </c>
      <c r="V17" s="50">
        <v>2</v>
      </c>
      <c r="W17" s="49">
        <v>2</v>
      </c>
      <c r="X17" s="50">
        <v>2</v>
      </c>
      <c r="Y17" s="50">
        <v>2</v>
      </c>
      <c r="Z17" s="49">
        <v>0</v>
      </c>
      <c r="AA17" s="50">
        <v>0</v>
      </c>
      <c r="AB17" s="50">
        <v>2</v>
      </c>
      <c r="AC17" s="49">
        <v>2</v>
      </c>
      <c r="AD17" s="50">
        <v>2</v>
      </c>
      <c r="AE17" s="182">
        <v>2</v>
      </c>
      <c r="AF17" s="49">
        <v>0</v>
      </c>
      <c r="AG17" s="50">
        <v>0</v>
      </c>
      <c r="AH17" s="50">
        <v>2</v>
      </c>
      <c r="AI17" s="49">
        <v>2</v>
      </c>
      <c r="AJ17" s="50">
        <v>2</v>
      </c>
      <c r="AK17" s="182">
        <v>2</v>
      </c>
      <c r="AL17" s="49">
        <v>2</v>
      </c>
      <c r="AM17" s="50">
        <v>2</v>
      </c>
      <c r="AN17" s="50">
        <v>2</v>
      </c>
      <c r="AO17" s="49">
        <v>2</v>
      </c>
      <c r="AP17" s="50">
        <v>2</v>
      </c>
      <c r="AQ17" s="182">
        <v>2</v>
      </c>
      <c r="AR17" s="753" t="str">
        <f>A17</f>
        <v>Pink Power (Foršais)</v>
      </c>
      <c r="AS17" s="51">
        <f>SUM(B17:AQ17)</f>
        <v>53</v>
      </c>
      <c r="AT17" s="51">
        <f>SUM(B18:AQ18)</f>
        <v>24</v>
      </c>
    </row>
    <row r="18" spans="1:46" ht="12.75">
      <c r="A18" s="742"/>
      <c r="B18" s="54"/>
      <c r="C18" s="52">
        <v>2</v>
      </c>
      <c r="D18" s="52"/>
      <c r="E18" s="54"/>
      <c r="F18" s="52">
        <v>0</v>
      </c>
      <c r="G18" s="52"/>
      <c r="H18" s="54"/>
      <c r="I18" s="52">
        <v>2</v>
      </c>
      <c r="J18" s="52"/>
      <c r="K18" s="54"/>
      <c r="L18" s="52">
        <v>2</v>
      </c>
      <c r="M18" s="52"/>
      <c r="N18" s="107"/>
      <c r="O18" s="108"/>
      <c r="P18" s="108"/>
      <c r="Q18" s="54"/>
      <c r="R18" s="52">
        <v>2</v>
      </c>
      <c r="S18" s="52"/>
      <c r="T18" s="54"/>
      <c r="U18" s="52">
        <v>2</v>
      </c>
      <c r="V18" s="52"/>
      <c r="W18" s="54"/>
      <c r="X18" s="52">
        <v>2</v>
      </c>
      <c r="Y18" s="52"/>
      <c r="Z18" s="54"/>
      <c r="AA18" s="52">
        <v>2</v>
      </c>
      <c r="AB18" s="52"/>
      <c r="AC18" s="54"/>
      <c r="AD18" s="52">
        <v>2</v>
      </c>
      <c r="AE18" s="53"/>
      <c r="AF18" s="54"/>
      <c r="AG18" s="52">
        <v>2</v>
      </c>
      <c r="AH18" s="52"/>
      <c r="AI18" s="54"/>
      <c r="AJ18" s="52">
        <v>2</v>
      </c>
      <c r="AK18" s="53"/>
      <c r="AL18" s="54"/>
      <c r="AM18" s="52">
        <v>2</v>
      </c>
      <c r="AN18" s="52"/>
      <c r="AO18" s="54"/>
      <c r="AP18" s="52">
        <v>2</v>
      </c>
      <c r="AQ18" s="53"/>
      <c r="AR18" s="754"/>
      <c r="AS18" s="51"/>
      <c r="AT18" s="51"/>
    </row>
    <row r="19" spans="1:46" ht="13.5" thickBot="1">
      <c r="A19" s="742"/>
      <c r="B19" s="55"/>
      <c r="C19" s="56"/>
      <c r="D19" s="56"/>
      <c r="E19" s="55"/>
      <c r="F19" s="56"/>
      <c r="G19" s="56"/>
      <c r="H19" s="55"/>
      <c r="I19" s="56"/>
      <c r="J19" s="56"/>
      <c r="K19" s="55"/>
      <c r="L19" s="56"/>
      <c r="M19" s="56"/>
      <c r="N19" s="107"/>
      <c r="O19" s="108"/>
      <c r="P19" s="108"/>
      <c r="Q19" s="55"/>
      <c r="R19" s="56"/>
      <c r="S19" s="56"/>
      <c r="T19" s="55"/>
      <c r="U19" s="56"/>
      <c r="V19" s="56"/>
      <c r="W19" s="55"/>
      <c r="X19" s="56"/>
      <c r="Y19" s="56"/>
      <c r="Z19" s="55"/>
      <c r="AA19" s="56"/>
      <c r="AB19" s="57"/>
      <c r="AC19" s="55"/>
      <c r="AD19" s="56"/>
      <c r="AE19" s="181"/>
      <c r="AF19" s="55"/>
      <c r="AG19" s="56"/>
      <c r="AH19" s="57"/>
      <c r="AI19" s="55"/>
      <c r="AJ19" s="56"/>
      <c r="AK19" s="181"/>
      <c r="AL19" s="55"/>
      <c r="AM19" s="56"/>
      <c r="AN19" s="57"/>
      <c r="AO19" s="55"/>
      <c r="AP19" s="56"/>
      <c r="AQ19" s="181"/>
      <c r="AR19" s="755"/>
      <c r="AS19" s="51"/>
      <c r="AT19" s="51"/>
    </row>
    <row r="20" spans="1:46" ht="12.75">
      <c r="A20" s="743" t="s">
        <v>9</v>
      </c>
      <c r="B20" s="49">
        <v>2</v>
      </c>
      <c r="C20" s="50">
        <v>2</v>
      </c>
      <c r="D20" s="50">
        <v>2</v>
      </c>
      <c r="E20" s="49">
        <v>2</v>
      </c>
      <c r="F20" s="50">
        <v>2</v>
      </c>
      <c r="G20" s="50">
        <v>2</v>
      </c>
      <c r="H20" s="49">
        <v>2</v>
      </c>
      <c r="I20" s="50">
        <v>0</v>
      </c>
      <c r="J20" s="50">
        <v>0</v>
      </c>
      <c r="K20" s="49">
        <v>2</v>
      </c>
      <c r="L20" s="50">
        <v>2</v>
      </c>
      <c r="M20" s="50">
        <v>2</v>
      </c>
      <c r="N20" s="49">
        <v>2</v>
      </c>
      <c r="O20" s="50">
        <v>2</v>
      </c>
      <c r="P20" s="50">
        <v>0</v>
      </c>
      <c r="Q20" s="104"/>
      <c r="R20" s="105"/>
      <c r="S20" s="106"/>
      <c r="T20" s="49">
        <v>2</v>
      </c>
      <c r="U20" s="50">
        <v>2</v>
      </c>
      <c r="V20" s="50">
        <v>2</v>
      </c>
      <c r="W20" s="49">
        <v>0</v>
      </c>
      <c r="X20" s="50">
        <v>0</v>
      </c>
      <c r="Y20" s="50">
        <v>2</v>
      </c>
      <c r="Z20" s="49">
        <v>2</v>
      </c>
      <c r="AA20" s="50">
        <v>2</v>
      </c>
      <c r="AB20" s="50">
        <v>2</v>
      </c>
      <c r="AC20" s="49">
        <v>0</v>
      </c>
      <c r="AD20" s="50">
        <v>2</v>
      </c>
      <c r="AE20" s="182">
        <v>2</v>
      </c>
      <c r="AF20" s="49">
        <v>2</v>
      </c>
      <c r="AG20" s="50">
        <v>0</v>
      </c>
      <c r="AH20" s="50">
        <v>2</v>
      </c>
      <c r="AI20" s="49">
        <v>2</v>
      </c>
      <c r="AJ20" s="50">
        <v>2</v>
      </c>
      <c r="AK20" s="182">
        <v>2</v>
      </c>
      <c r="AL20" s="49">
        <v>2</v>
      </c>
      <c r="AM20" s="50">
        <v>2</v>
      </c>
      <c r="AN20" s="50">
        <v>2</v>
      </c>
      <c r="AO20" s="49">
        <v>2</v>
      </c>
      <c r="AP20" s="50">
        <v>2</v>
      </c>
      <c r="AQ20" s="182">
        <v>0</v>
      </c>
      <c r="AR20" s="753" t="str">
        <f>A20</f>
        <v>Atlaiders</v>
      </c>
      <c r="AS20" s="51">
        <f>SUM(B20:AQ20)</f>
        <v>62</v>
      </c>
      <c r="AT20" s="51">
        <f>SUM(B21:AQ21)</f>
        <v>22</v>
      </c>
    </row>
    <row r="21" spans="1:46" ht="12.75">
      <c r="A21" s="744"/>
      <c r="B21" s="54"/>
      <c r="C21" s="52">
        <v>2</v>
      </c>
      <c r="D21" s="52"/>
      <c r="E21" s="54"/>
      <c r="F21" s="52">
        <v>2</v>
      </c>
      <c r="G21" s="52"/>
      <c r="H21" s="54"/>
      <c r="I21" s="52">
        <v>2</v>
      </c>
      <c r="J21" s="52"/>
      <c r="K21" s="54"/>
      <c r="L21" s="52">
        <v>2</v>
      </c>
      <c r="M21" s="52"/>
      <c r="N21" s="54"/>
      <c r="O21" s="52">
        <v>0</v>
      </c>
      <c r="P21" s="52"/>
      <c r="Q21" s="107"/>
      <c r="R21" s="108"/>
      <c r="S21" s="109"/>
      <c r="T21" s="54"/>
      <c r="U21" s="52">
        <v>2</v>
      </c>
      <c r="V21" s="52"/>
      <c r="W21" s="54"/>
      <c r="X21" s="52">
        <v>0</v>
      </c>
      <c r="Y21" s="52"/>
      <c r="Z21" s="54"/>
      <c r="AA21" s="52">
        <v>2</v>
      </c>
      <c r="AB21" s="52"/>
      <c r="AC21" s="54"/>
      <c r="AD21" s="52">
        <v>2</v>
      </c>
      <c r="AE21" s="53"/>
      <c r="AF21" s="54"/>
      <c r="AG21" s="52">
        <v>2</v>
      </c>
      <c r="AH21" s="52"/>
      <c r="AI21" s="54"/>
      <c r="AJ21" s="52">
        <v>2</v>
      </c>
      <c r="AK21" s="53"/>
      <c r="AL21" s="54"/>
      <c r="AM21" s="52">
        <v>2</v>
      </c>
      <c r="AN21" s="52"/>
      <c r="AO21" s="54"/>
      <c r="AP21" s="52">
        <v>2</v>
      </c>
      <c r="AQ21" s="53"/>
      <c r="AR21" s="754"/>
      <c r="AS21" s="51"/>
      <c r="AT21" s="51"/>
    </row>
    <row r="22" spans="1:46" ht="13.5" thickBot="1">
      <c r="A22" s="745"/>
      <c r="B22" s="55"/>
      <c r="C22" s="56"/>
      <c r="D22" s="56"/>
      <c r="E22" s="55"/>
      <c r="F22" s="56"/>
      <c r="G22" s="56"/>
      <c r="H22" s="55"/>
      <c r="I22" s="56"/>
      <c r="J22" s="56"/>
      <c r="K22" s="55"/>
      <c r="L22" s="56"/>
      <c r="M22" s="56"/>
      <c r="N22" s="55"/>
      <c r="O22" s="56"/>
      <c r="P22" s="56"/>
      <c r="Q22" s="110"/>
      <c r="R22" s="111"/>
      <c r="S22" s="112"/>
      <c r="T22" s="55"/>
      <c r="U22" s="56"/>
      <c r="V22" s="56"/>
      <c r="W22" s="55"/>
      <c r="X22" s="56"/>
      <c r="Y22" s="56"/>
      <c r="Z22" s="55"/>
      <c r="AA22" s="56"/>
      <c r="AB22" s="57"/>
      <c r="AC22" s="55"/>
      <c r="AD22" s="56"/>
      <c r="AE22" s="181"/>
      <c r="AF22" s="55"/>
      <c r="AG22" s="56"/>
      <c r="AH22" s="57"/>
      <c r="AI22" s="55"/>
      <c r="AJ22" s="56"/>
      <c r="AK22" s="181"/>
      <c r="AL22" s="55"/>
      <c r="AM22" s="56"/>
      <c r="AN22" s="57"/>
      <c r="AO22" s="55"/>
      <c r="AP22" s="56"/>
      <c r="AQ22" s="181"/>
      <c r="AR22" s="755"/>
      <c r="AS22" s="51"/>
      <c r="AT22" s="51"/>
    </row>
    <row r="23" spans="1:46" ht="12.75">
      <c r="A23" s="742" t="s">
        <v>101</v>
      </c>
      <c r="B23" s="49">
        <v>2</v>
      </c>
      <c r="C23" s="50">
        <v>2</v>
      </c>
      <c r="D23" s="50">
        <v>0</v>
      </c>
      <c r="E23" s="49">
        <v>0</v>
      </c>
      <c r="F23" s="50">
        <v>0</v>
      </c>
      <c r="G23" s="50">
        <v>0</v>
      </c>
      <c r="H23" s="49">
        <v>0</v>
      </c>
      <c r="I23" s="50">
        <v>2</v>
      </c>
      <c r="J23" s="50">
        <v>0</v>
      </c>
      <c r="K23" s="49">
        <v>2</v>
      </c>
      <c r="L23" s="50">
        <v>2</v>
      </c>
      <c r="M23" s="50">
        <v>2</v>
      </c>
      <c r="N23" s="49">
        <v>0</v>
      </c>
      <c r="O23" s="50">
        <v>2</v>
      </c>
      <c r="P23" s="50">
        <v>0</v>
      </c>
      <c r="Q23" s="49">
        <v>0</v>
      </c>
      <c r="R23" s="50">
        <v>0</v>
      </c>
      <c r="S23" s="50">
        <v>0</v>
      </c>
      <c r="T23" s="104"/>
      <c r="U23" s="105"/>
      <c r="V23" s="106"/>
      <c r="W23" s="49">
        <v>2</v>
      </c>
      <c r="X23" s="50">
        <v>0</v>
      </c>
      <c r="Y23" s="50">
        <v>0</v>
      </c>
      <c r="Z23" s="49">
        <v>0</v>
      </c>
      <c r="AA23" s="50">
        <v>0</v>
      </c>
      <c r="AB23" s="50">
        <v>2</v>
      </c>
      <c r="AC23" s="49">
        <v>2</v>
      </c>
      <c r="AD23" s="50">
        <v>2</v>
      </c>
      <c r="AE23" s="182">
        <v>2</v>
      </c>
      <c r="AF23" s="49">
        <v>2</v>
      </c>
      <c r="AG23" s="50">
        <v>0</v>
      </c>
      <c r="AH23" s="50">
        <v>0</v>
      </c>
      <c r="AI23" s="49">
        <v>0</v>
      </c>
      <c r="AJ23" s="50">
        <v>0</v>
      </c>
      <c r="AK23" s="182">
        <v>2</v>
      </c>
      <c r="AL23" s="49">
        <v>0</v>
      </c>
      <c r="AM23" s="50">
        <v>0</v>
      </c>
      <c r="AN23" s="50">
        <v>0</v>
      </c>
      <c r="AO23" s="49">
        <v>2</v>
      </c>
      <c r="AP23" s="50">
        <v>2</v>
      </c>
      <c r="AQ23" s="182">
        <v>1</v>
      </c>
      <c r="AR23" s="753" t="str">
        <f>A23</f>
        <v>Doka</v>
      </c>
      <c r="AS23" s="51">
        <f>SUM(B23:AQ23)</f>
        <v>33</v>
      </c>
      <c r="AT23" s="51">
        <f>SUM(B24:AQ24)</f>
        <v>10</v>
      </c>
    </row>
    <row r="24" spans="1:46" ht="12.75">
      <c r="A24" s="742"/>
      <c r="B24" s="54"/>
      <c r="C24" s="52">
        <v>0</v>
      </c>
      <c r="D24" s="52"/>
      <c r="E24" s="54"/>
      <c r="F24" s="52">
        <v>0</v>
      </c>
      <c r="G24" s="52"/>
      <c r="H24" s="54"/>
      <c r="I24" s="52">
        <v>2</v>
      </c>
      <c r="J24" s="52"/>
      <c r="K24" s="54"/>
      <c r="L24" s="52">
        <v>2</v>
      </c>
      <c r="M24" s="52"/>
      <c r="N24" s="54"/>
      <c r="O24" s="52">
        <v>0</v>
      </c>
      <c r="P24" s="52"/>
      <c r="Q24" s="54"/>
      <c r="R24" s="52">
        <v>0</v>
      </c>
      <c r="S24" s="52"/>
      <c r="T24" s="107"/>
      <c r="U24" s="108"/>
      <c r="V24" s="109"/>
      <c r="W24" s="54"/>
      <c r="X24" s="52">
        <v>0</v>
      </c>
      <c r="Y24" s="52"/>
      <c r="Z24" s="54"/>
      <c r="AA24" s="52">
        <v>0</v>
      </c>
      <c r="AB24" s="52"/>
      <c r="AC24" s="54"/>
      <c r="AD24" s="52">
        <v>2</v>
      </c>
      <c r="AE24" s="53"/>
      <c r="AF24" s="54"/>
      <c r="AG24" s="52">
        <v>2</v>
      </c>
      <c r="AH24" s="52"/>
      <c r="AI24" s="54"/>
      <c r="AJ24" s="52">
        <v>0</v>
      </c>
      <c r="AK24" s="53"/>
      <c r="AL24" s="54"/>
      <c r="AM24" s="52">
        <v>0</v>
      </c>
      <c r="AN24" s="52"/>
      <c r="AO24" s="54"/>
      <c r="AP24" s="52">
        <v>2</v>
      </c>
      <c r="AQ24" s="53"/>
      <c r="AR24" s="754"/>
      <c r="AS24" s="51"/>
      <c r="AT24" s="51"/>
    </row>
    <row r="25" spans="1:46" ht="13.5" thickBot="1">
      <c r="A25" s="742"/>
      <c r="B25" s="55"/>
      <c r="C25" s="56"/>
      <c r="D25" s="56"/>
      <c r="E25" s="55"/>
      <c r="F25" s="56"/>
      <c r="G25" s="56"/>
      <c r="H25" s="55"/>
      <c r="I25" s="56"/>
      <c r="J25" s="56"/>
      <c r="K25" s="55"/>
      <c r="L25" s="56"/>
      <c r="M25" s="56"/>
      <c r="N25" s="55"/>
      <c r="O25" s="56"/>
      <c r="P25" s="56"/>
      <c r="Q25" s="55"/>
      <c r="R25" s="56"/>
      <c r="S25" s="56"/>
      <c r="T25" s="110"/>
      <c r="U25" s="111"/>
      <c r="V25" s="112"/>
      <c r="W25" s="55"/>
      <c r="X25" s="56"/>
      <c r="Y25" s="56"/>
      <c r="Z25" s="55"/>
      <c r="AA25" s="56"/>
      <c r="AB25" s="57"/>
      <c r="AC25" s="55"/>
      <c r="AD25" s="56"/>
      <c r="AE25" s="181"/>
      <c r="AF25" s="55"/>
      <c r="AG25" s="56"/>
      <c r="AH25" s="57"/>
      <c r="AI25" s="55"/>
      <c r="AJ25" s="56"/>
      <c r="AK25" s="181"/>
      <c r="AL25" s="55"/>
      <c r="AM25" s="56"/>
      <c r="AN25" s="57"/>
      <c r="AO25" s="55"/>
      <c r="AP25" s="56"/>
      <c r="AQ25" s="181"/>
      <c r="AR25" s="755"/>
      <c r="AS25" s="51"/>
      <c r="AT25" s="51"/>
    </row>
    <row r="26" spans="1:46" ht="12.75">
      <c r="A26" s="742" t="s">
        <v>69</v>
      </c>
      <c r="B26" s="49">
        <v>0</v>
      </c>
      <c r="C26" s="50">
        <v>2</v>
      </c>
      <c r="D26" s="50">
        <v>2</v>
      </c>
      <c r="E26" s="49">
        <v>2</v>
      </c>
      <c r="F26" s="50">
        <v>2</v>
      </c>
      <c r="G26" s="50">
        <v>0</v>
      </c>
      <c r="H26" s="49">
        <v>2</v>
      </c>
      <c r="I26" s="50">
        <v>0</v>
      </c>
      <c r="J26" s="50">
        <v>2</v>
      </c>
      <c r="K26" s="49">
        <v>2</v>
      </c>
      <c r="L26" s="50">
        <v>2</v>
      </c>
      <c r="M26" s="50">
        <v>2</v>
      </c>
      <c r="N26" s="49">
        <v>0</v>
      </c>
      <c r="O26" s="50">
        <v>0</v>
      </c>
      <c r="P26" s="50">
        <v>0</v>
      </c>
      <c r="Q26" s="49">
        <v>2</v>
      </c>
      <c r="R26" s="50">
        <v>2</v>
      </c>
      <c r="S26" s="50">
        <v>0</v>
      </c>
      <c r="T26" s="49">
        <v>0</v>
      </c>
      <c r="U26" s="50">
        <v>2</v>
      </c>
      <c r="V26" s="50">
        <v>2</v>
      </c>
      <c r="W26" s="104"/>
      <c r="X26" s="105"/>
      <c r="Y26" s="106"/>
      <c r="Z26" s="49">
        <v>2</v>
      </c>
      <c r="AA26" s="50">
        <v>2</v>
      </c>
      <c r="AB26" s="50">
        <v>2</v>
      </c>
      <c r="AC26" s="49">
        <v>2</v>
      </c>
      <c r="AD26" s="50">
        <v>2</v>
      </c>
      <c r="AE26" s="182">
        <v>2</v>
      </c>
      <c r="AF26" s="49">
        <v>2</v>
      </c>
      <c r="AG26" s="50">
        <v>2</v>
      </c>
      <c r="AH26" s="50">
        <v>2</v>
      </c>
      <c r="AI26" s="49">
        <v>2</v>
      </c>
      <c r="AJ26" s="50">
        <v>0</v>
      </c>
      <c r="AK26" s="182">
        <v>2</v>
      </c>
      <c r="AL26" s="49">
        <v>0</v>
      </c>
      <c r="AM26" s="50">
        <v>2</v>
      </c>
      <c r="AN26" s="50">
        <v>2</v>
      </c>
      <c r="AO26" s="49">
        <v>2</v>
      </c>
      <c r="AP26" s="50">
        <v>2</v>
      </c>
      <c r="AQ26" s="182">
        <v>2</v>
      </c>
      <c r="AR26" s="753" t="str">
        <f>A26</f>
        <v>Citylife/Cherry</v>
      </c>
      <c r="AS26" s="51">
        <f>SUM(B26:AQ26)</f>
        <v>58</v>
      </c>
      <c r="AT26" s="51">
        <f>SUM(B27:AQ27)</f>
        <v>22</v>
      </c>
    </row>
    <row r="27" spans="1:46" ht="12.75">
      <c r="A27" s="742"/>
      <c r="B27" s="54"/>
      <c r="C27" s="52">
        <v>2</v>
      </c>
      <c r="D27" s="52"/>
      <c r="E27" s="54"/>
      <c r="F27" s="52">
        <v>2</v>
      </c>
      <c r="G27" s="52"/>
      <c r="H27" s="54"/>
      <c r="I27" s="52">
        <v>2</v>
      </c>
      <c r="J27" s="52"/>
      <c r="K27" s="54"/>
      <c r="L27" s="52">
        <v>2</v>
      </c>
      <c r="M27" s="52"/>
      <c r="N27" s="54"/>
      <c r="O27" s="52">
        <v>0</v>
      </c>
      <c r="P27" s="52"/>
      <c r="Q27" s="54"/>
      <c r="R27" s="52">
        <v>0</v>
      </c>
      <c r="S27" s="52"/>
      <c r="T27" s="54"/>
      <c r="U27" s="52">
        <v>2</v>
      </c>
      <c r="V27" s="52"/>
      <c r="W27" s="107"/>
      <c r="X27" s="108"/>
      <c r="Y27" s="109"/>
      <c r="Z27" s="54"/>
      <c r="AA27" s="52">
        <v>2</v>
      </c>
      <c r="AB27" s="52"/>
      <c r="AC27" s="54"/>
      <c r="AD27" s="52">
        <v>2</v>
      </c>
      <c r="AE27" s="53"/>
      <c r="AF27" s="54"/>
      <c r="AG27" s="52">
        <v>2</v>
      </c>
      <c r="AH27" s="52"/>
      <c r="AI27" s="54"/>
      <c r="AJ27" s="52">
        <v>2</v>
      </c>
      <c r="AK27" s="53"/>
      <c r="AL27" s="54"/>
      <c r="AM27" s="52">
        <v>2</v>
      </c>
      <c r="AN27" s="52"/>
      <c r="AO27" s="54"/>
      <c r="AP27" s="52">
        <v>2</v>
      </c>
      <c r="AQ27" s="53"/>
      <c r="AR27" s="754"/>
      <c r="AS27" s="51"/>
      <c r="AT27" s="51"/>
    </row>
    <row r="28" spans="1:46" ht="13.5" thickBot="1">
      <c r="A28" s="742"/>
      <c r="B28" s="55"/>
      <c r="C28" s="56"/>
      <c r="D28" s="56"/>
      <c r="E28" s="55"/>
      <c r="F28" s="56"/>
      <c r="G28" s="56"/>
      <c r="H28" s="55"/>
      <c r="I28" s="56"/>
      <c r="J28" s="56"/>
      <c r="K28" s="55"/>
      <c r="L28" s="56"/>
      <c r="M28" s="56"/>
      <c r="N28" s="55"/>
      <c r="O28" s="56"/>
      <c r="P28" s="56"/>
      <c r="Q28" s="55"/>
      <c r="R28" s="56"/>
      <c r="S28" s="56"/>
      <c r="T28" s="55"/>
      <c r="U28" s="56"/>
      <c r="V28" s="57"/>
      <c r="W28" s="110"/>
      <c r="X28" s="111"/>
      <c r="Y28" s="112"/>
      <c r="Z28" s="55"/>
      <c r="AA28" s="56"/>
      <c r="AB28" s="57"/>
      <c r="AC28" s="55"/>
      <c r="AD28" s="56"/>
      <c r="AE28" s="181"/>
      <c r="AF28" s="55"/>
      <c r="AG28" s="56"/>
      <c r="AH28" s="57"/>
      <c r="AI28" s="55"/>
      <c r="AJ28" s="56"/>
      <c r="AK28" s="181"/>
      <c r="AL28" s="55"/>
      <c r="AM28" s="56"/>
      <c r="AN28" s="57"/>
      <c r="AO28" s="55"/>
      <c r="AP28" s="56"/>
      <c r="AQ28" s="181"/>
      <c r="AR28" s="755"/>
      <c r="AS28" s="51"/>
      <c r="AT28" s="51"/>
    </row>
    <row r="29" spans="1:46" ht="12.75">
      <c r="A29" s="742" t="s">
        <v>24</v>
      </c>
      <c r="B29" s="49">
        <v>2</v>
      </c>
      <c r="C29" s="50">
        <v>2</v>
      </c>
      <c r="D29" s="50">
        <v>2</v>
      </c>
      <c r="E29" s="49">
        <v>0</v>
      </c>
      <c r="F29" s="50">
        <v>2</v>
      </c>
      <c r="G29" s="50">
        <v>0</v>
      </c>
      <c r="H29" s="49">
        <v>2</v>
      </c>
      <c r="I29" s="50">
        <v>2</v>
      </c>
      <c r="J29" s="50">
        <v>2</v>
      </c>
      <c r="K29" s="49">
        <v>0</v>
      </c>
      <c r="L29" s="50">
        <v>0</v>
      </c>
      <c r="M29" s="50">
        <v>2</v>
      </c>
      <c r="N29" s="49">
        <v>2</v>
      </c>
      <c r="O29" s="50">
        <v>2</v>
      </c>
      <c r="P29" s="50">
        <v>0</v>
      </c>
      <c r="Q29" s="49">
        <v>0</v>
      </c>
      <c r="R29" s="50">
        <v>0</v>
      </c>
      <c r="S29" s="50">
        <v>0</v>
      </c>
      <c r="T29" s="49">
        <v>2</v>
      </c>
      <c r="U29" s="50">
        <v>2</v>
      </c>
      <c r="V29" s="50">
        <v>0</v>
      </c>
      <c r="W29" s="49">
        <v>0</v>
      </c>
      <c r="X29" s="50">
        <v>0</v>
      </c>
      <c r="Y29" s="50">
        <v>0</v>
      </c>
      <c r="Z29" s="104"/>
      <c r="AA29" s="105"/>
      <c r="AB29" s="106"/>
      <c r="AC29" s="49">
        <v>2</v>
      </c>
      <c r="AD29" s="50">
        <v>2</v>
      </c>
      <c r="AE29" s="182">
        <v>0</v>
      </c>
      <c r="AF29" s="49">
        <v>0</v>
      </c>
      <c r="AG29" s="50">
        <v>0</v>
      </c>
      <c r="AH29" s="50">
        <v>0</v>
      </c>
      <c r="AI29" s="49">
        <v>2</v>
      </c>
      <c r="AJ29" s="50">
        <v>2</v>
      </c>
      <c r="AK29" s="182">
        <v>0</v>
      </c>
      <c r="AL29" s="49">
        <v>0</v>
      </c>
      <c r="AM29" s="50">
        <v>0</v>
      </c>
      <c r="AN29" s="50">
        <v>0</v>
      </c>
      <c r="AO29" s="49">
        <v>0</v>
      </c>
      <c r="AP29" s="50">
        <v>2</v>
      </c>
      <c r="AQ29" s="182">
        <v>0</v>
      </c>
      <c r="AR29" s="753" t="str">
        <f>A29</f>
        <v>BK RIX</v>
      </c>
      <c r="AS29" s="51">
        <f>SUM(B29:AQ29)</f>
        <v>34</v>
      </c>
      <c r="AT29" s="51">
        <f>SUM(B30:AQ30)</f>
        <v>10</v>
      </c>
    </row>
    <row r="30" spans="1:46" ht="12.75">
      <c r="A30" s="742"/>
      <c r="B30" s="54"/>
      <c r="C30" s="52">
        <v>2</v>
      </c>
      <c r="D30" s="52"/>
      <c r="E30" s="54"/>
      <c r="F30" s="52">
        <v>0</v>
      </c>
      <c r="G30" s="52"/>
      <c r="H30" s="54"/>
      <c r="I30" s="52">
        <v>2</v>
      </c>
      <c r="J30" s="52"/>
      <c r="K30" s="54"/>
      <c r="L30" s="52">
        <v>0</v>
      </c>
      <c r="M30" s="52"/>
      <c r="N30" s="54"/>
      <c r="O30" s="52">
        <v>0</v>
      </c>
      <c r="P30" s="52"/>
      <c r="Q30" s="54"/>
      <c r="R30" s="52">
        <v>0</v>
      </c>
      <c r="S30" s="52"/>
      <c r="T30" s="54"/>
      <c r="U30" s="52">
        <v>2</v>
      </c>
      <c r="V30" s="52"/>
      <c r="W30" s="54"/>
      <c r="X30" s="52">
        <v>0</v>
      </c>
      <c r="Y30" s="52"/>
      <c r="Z30" s="107"/>
      <c r="AA30" s="108"/>
      <c r="AB30" s="109"/>
      <c r="AC30" s="54"/>
      <c r="AD30" s="52">
        <v>2</v>
      </c>
      <c r="AE30" s="53"/>
      <c r="AF30" s="54"/>
      <c r="AG30" s="52">
        <v>0</v>
      </c>
      <c r="AH30" s="52"/>
      <c r="AI30" s="54"/>
      <c r="AJ30" s="52">
        <v>2</v>
      </c>
      <c r="AK30" s="53"/>
      <c r="AL30" s="54"/>
      <c r="AM30" s="52">
        <v>0</v>
      </c>
      <c r="AN30" s="52"/>
      <c r="AO30" s="54"/>
      <c r="AP30" s="52">
        <v>0</v>
      </c>
      <c r="AQ30" s="53"/>
      <c r="AR30" s="754"/>
      <c r="AS30" s="51"/>
      <c r="AT30" s="51"/>
    </row>
    <row r="31" spans="1:46" ht="13.5" thickBot="1">
      <c r="A31" s="742"/>
      <c r="B31" s="55"/>
      <c r="C31" s="56"/>
      <c r="D31" s="56"/>
      <c r="E31" s="55"/>
      <c r="F31" s="56"/>
      <c r="G31" s="56"/>
      <c r="H31" s="55"/>
      <c r="I31" s="56"/>
      <c r="J31" s="56"/>
      <c r="K31" s="55"/>
      <c r="L31" s="56"/>
      <c r="M31" s="56"/>
      <c r="N31" s="55"/>
      <c r="O31" s="56"/>
      <c r="P31" s="56"/>
      <c r="Q31" s="55"/>
      <c r="R31" s="56"/>
      <c r="S31" s="56"/>
      <c r="T31" s="55"/>
      <c r="U31" s="56"/>
      <c r="V31" s="56"/>
      <c r="W31" s="55"/>
      <c r="X31" s="56"/>
      <c r="Y31" s="57"/>
      <c r="Z31" s="110"/>
      <c r="AA31" s="111"/>
      <c r="AB31" s="112"/>
      <c r="AC31" s="179"/>
      <c r="AD31" s="180"/>
      <c r="AE31" s="184"/>
      <c r="AF31" s="55"/>
      <c r="AG31" s="56"/>
      <c r="AH31" s="57"/>
      <c r="AI31" s="179"/>
      <c r="AJ31" s="180"/>
      <c r="AK31" s="184"/>
      <c r="AL31" s="55"/>
      <c r="AM31" s="56"/>
      <c r="AN31" s="57"/>
      <c r="AO31" s="179"/>
      <c r="AP31" s="180"/>
      <c r="AQ31" s="184"/>
      <c r="AR31" s="755"/>
      <c r="AS31" s="51"/>
      <c r="AT31" s="51"/>
    </row>
    <row r="32" spans="1:46" ht="12.75">
      <c r="A32" s="742" t="s">
        <v>57</v>
      </c>
      <c r="B32" s="49">
        <v>2</v>
      </c>
      <c r="C32" s="50">
        <v>2</v>
      </c>
      <c r="D32" s="50">
        <v>0</v>
      </c>
      <c r="E32" s="49">
        <v>0</v>
      </c>
      <c r="F32" s="50">
        <v>0</v>
      </c>
      <c r="G32" s="50">
        <v>0</v>
      </c>
      <c r="H32" s="49">
        <v>0</v>
      </c>
      <c r="I32" s="50">
        <v>0</v>
      </c>
      <c r="J32" s="50">
        <v>0</v>
      </c>
      <c r="K32" s="377">
        <v>0</v>
      </c>
      <c r="L32" s="376">
        <v>0</v>
      </c>
      <c r="M32" s="376">
        <v>0</v>
      </c>
      <c r="N32" s="49">
        <v>0</v>
      </c>
      <c r="O32" s="50">
        <v>0</v>
      </c>
      <c r="P32" s="50">
        <v>0</v>
      </c>
      <c r="Q32" s="49">
        <v>2</v>
      </c>
      <c r="R32" s="50">
        <v>0</v>
      </c>
      <c r="S32" s="50">
        <v>0</v>
      </c>
      <c r="T32" s="49">
        <v>0</v>
      </c>
      <c r="U32" s="50">
        <v>0</v>
      </c>
      <c r="V32" s="50">
        <v>0</v>
      </c>
      <c r="W32" s="49">
        <v>0</v>
      </c>
      <c r="X32" s="50">
        <v>0</v>
      </c>
      <c r="Y32" s="50">
        <v>0</v>
      </c>
      <c r="Z32" s="49">
        <v>0</v>
      </c>
      <c r="AA32" s="50">
        <v>0</v>
      </c>
      <c r="AB32" s="50">
        <v>2</v>
      </c>
      <c r="AC32" s="104"/>
      <c r="AD32" s="105"/>
      <c r="AE32" s="106"/>
      <c r="AF32" s="49">
        <v>0</v>
      </c>
      <c r="AG32" s="50">
        <v>0</v>
      </c>
      <c r="AH32" s="50">
        <v>0</v>
      </c>
      <c r="AI32" s="49">
        <v>0</v>
      </c>
      <c r="AJ32" s="50">
        <v>0</v>
      </c>
      <c r="AK32" s="182">
        <v>0</v>
      </c>
      <c r="AL32" s="49">
        <v>0</v>
      </c>
      <c r="AM32" s="50">
        <v>0</v>
      </c>
      <c r="AN32" s="50">
        <v>0</v>
      </c>
      <c r="AO32" s="49">
        <v>0</v>
      </c>
      <c r="AP32" s="50">
        <v>0</v>
      </c>
      <c r="AQ32" s="182">
        <v>0</v>
      </c>
      <c r="AR32" s="753" t="str">
        <f>A32</f>
        <v>HANSAB</v>
      </c>
      <c r="AS32" s="51">
        <f>SUM(B32:AQ32)</f>
        <v>8</v>
      </c>
      <c r="AT32" s="51">
        <f>SUM(B33:AQ33)</f>
        <v>2</v>
      </c>
    </row>
    <row r="33" spans="1:46" ht="12.75">
      <c r="A33" s="742"/>
      <c r="B33" s="54"/>
      <c r="C33" s="52">
        <v>2</v>
      </c>
      <c r="D33" s="52"/>
      <c r="E33" s="54"/>
      <c r="F33" s="52">
        <v>0</v>
      </c>
      <c r="G33" s="52"/>
      <c r="H33" s="54"/>
      <c r="I33" s="52">
        <v>0</v>
      </c>
      <c r="J33" s="52"/>
      <c r="K33" s="378"/>
      <c r="L33" s="379">
        <v>0</v>
      </c>
      <c r="M33" s="379"/>
      <c r="N33" s="54"/>
      <c r="O33" s="52">
        <v>0</v>
      </c>
      <c r="P33" s="52"/>
      <c r="Q33" s="54"/>
      <c r="R33" s="52">
        <v>0</v>
      </c>
      <c r="S33" s="52"/>
      <c r="T33" s="54"/>
      <c r="U33" s="52">
        <v>0</v>
      </c>
      <c r="V33" s="52"/>
      <c r="W33" s="54"/>
      <c r="X33" s="52">
        <v>0</v>
      </c>
      <c r="Y33" s="52"/>
      <c r="Z33" s="54"/>
      <c r="AA33" s="52">
        <v>0</v>
      </c>
      <c r="AB33" s="52"/>
      <c r="AC33" s="107"/>
      <c r="AD33" s="108"/>
      <c r="AE33" s="109"/>
      <c r="AF33" s="54"/>
      <c r="AG33" s="52">
        <v>0</v>
      </c>
      <c r="AH33" s="52"/>
      <c r="AI33" s="54"/>
      <c r="AJ33" s="52">
        <v>0</v>
      </c>
      <c r="AK33" s="53"/>
      <c r="AL33" s="54"/>
      <c r="AM33" s="52">
        <v>0</v>
      </c>
      <c r="AN33" s="52"/>
      <c r="AO33" s="54"/>
      <c r="AP33" s="52">
        <v>0</v>
      </c>
      <c r="AQ33" s="53"/>
      <c r="AR33" s="754"/>
      <c r="AS33" s="51"/>
      <c r="AT33" s="51"/>
    </row>
    <row r="34" spans="1:46" ht="13.5" thickBot="1">
      <c r="A34" s="742"/>
      <c r="B34" s="55"/>
      <c r="C34" s="56"/>
      <c r="D34" s="56"/>
      <c r="E34" s="55"/>
      <c r="F34" s="56"/>
      <c r="G34" s="56"/>
      <c r="H34" s="55"/>
      <c r="I34" s="56"/>
      <c r="J34" s="56"/>
      <c r="K34" s="380"/>
      <c r="L34" s="381"/>
      <c r="M34" s="381"/>
      <c r="N34" s="55"/>
      <c r="O34" s="56"/>
      <c r="P34" s="56"/>
      <c r="Q34" s="55"/>
      <c r="R34" s="56"/>
      <c r="S34" s="56"/>
      <c r="T34" s="55"/>
      <c r="U34" s="56"/>
      <c r="V34" s="56"/>
      <c r="W34" s="55"/>
      <c r="X34" s="56"/>
      <c r="Y34" s="56"/>
      <c r="Z34" s="55"/>
      <c r="AA34" s="56"/>
      <c r="AB34" s="57"/>
      <c r="AC34" s="110"/>
      <c r="AD34" s="111"/>
      <c r="AE34" s="112"/>
      <c r="AF34" s="55"/>
      <c r="AG34" s="56"/>
      <c r="AH34" s="57"/>
      <c r="AI34" s="55"/>
      <c r="AJ34" s="56"/>
      <c r="AK34" s="181"/>
      <c r="AL34" s="55"/>
      <c r="AM34" s="56"/>
      <c r="AN34" s="57"/>
      <c r="AO34" s="55"/>
      <c r="AP34" s="56"/>
      <c r="AQ34" s="181"/>
      <c r="AR34" s="755"/>
      <c r="AS34" s="51"/>
      <c r="AT34" s="51"/>
    </row>
    <row r="35" spans="1:46" ht="12.75">
      <c r="A35" s="742" t="s">
        <v>83</v>
      </c>
      <c r="B35" s="49">
        <v>2</v>
      </c>
      <c r="C35" s="50">
        <v>2</v>
      </c>
      <c r="D35" s="50">
        <v>2</v>
      </c>
      <c r="E35" s="49">
        <v>0</v>
      </c>
      <c r="F35" s="50">
        <v>0</v>
      </c>
      <c r="G35" s="50">
        <v>0</v>
      </c>
      <c r="H35" s="49">
        <v>0</v>
      </c>
      <c r="I35" s="50">
        <v>0</v>
      </c>
      <c r="J35" s="389">
        <v>0</v>
      </c>
      <c r="K35" s="49">
        <v>0</v>
      </c>
      <c r="L35" s="50">
        <v>0</v>
      </c>
      <c r="M35" s="50">
        <v>2</v>
      </c>
      <c r="N35" s="49">
        <v>2</v>
      </c>
      <c r="O35" s="50">
        <v>2</v>
      </c>
      <c r="P35" s="50">
        <v>0</v>
      </c>
      <c r="Q35" s="49">
        <v>0</v>
      </c>
      <c r="R35" s="50">
        <v>2</v>
      </c>
      <c r="S35" s="50">
        <v>0</v>
      </c>
      <c r="T35" s="49">
        <v>0</v>
      </c>
      <c r="U35" s="50">
        <v>2</v>
      </c>
      <c r="V35" s="50">
        <v>2</v>
      </c>
      <c r="W35" s="49">
        <v>0</v>
      </c>
      <c r="X35" s="50">
        <v>0</v>
      </c>
      <c r="Y35" s="50">
        <v>0</v>
      </c>
      <c r="Z35" s="49">
        <v>2</v>
      </c>
      <c r="AA35" s="50">
        <v>2</v>
      </c>
      <c r="AB35" s="50">
        <v>2</v>
      </c>
      <c r="AC35" s="49">
        <v>2</v>
      </c>
      <c r="AD35" s="50">
        <v>2</v>
      </c>
      <c r="AE35" s="182">
        <v>2</v>
      </c>
      <c r="AF35" s="108"/>
      <c r="AG35" s="108"/>
      <c r="AH35" s="108"/>
      <c r="AI35" s="49">
        <v>2</v>
      </c>
      <c r="AJ35" s="50">
        <v>2</v>
      </c>
      <c r="AK35" s="182">
        <v>0</v>
      </c>
      <c r="AL35" s="49">
        <v>0</v>
      </c>
      <c r="AM35" s="50">
        <v>0</v>
      </c>
      <c r="AN35" s="50">
        <v>0</v>
      </c>
      <c r="AO35" s="49">
        <v>0</v>
      </c>
      <c r="AP35" s="50">
        <v>0</v>
      </c>
      <c r="AQ35" s="182">
        <v>2</v>
      </c>
      <c r="AR35" s="753" t="str">
        <f>A35</f>
        <v>RTU</v>
      </c>
      <c r="AS35" s="51">
        <f>SUM(B35:AQ35)</f>
        <v>36</v>
      </c>
      <c r="AT35" s="51">
        <f>SUM(B36:AQ36)</f>
        <v>8</v>
      </c>
    </row>
    <row r="36" spans="1:46" ht="12.75">
      <c r="A36" s="742"/>
      <c r="B36" s="54"/>
      <c r="C36" s="52">
        <v>2</v>
      </c>
      <c r="D36" s="52"/>
      <c r="E36" s="54"/>
      <c r="F36" s="52">
        <v>0</v>
      </c>
      <c r="G36" s="52"/>
      <c r="H36" s="54"/>
      <c r="I36" s="52">
        <v>0</v>
      </c>
      <c r="J36" s="52"/>
      <c r="K36" s="54"/>
      <c r="L36" s="52">
        <v>0</v>
      </c>
      <c r="M36" s="52"/>
      <c r="N36" s="54"/>
      <c r="O36" s="52">
        <v>0</v>
      </c>
      <c r="P36" s="52"/>
      <c r="Q36" s="54"/>
      <c r="R36" s="52">
        <v>0</v>
      </c>
      <c r="S36" s="52"/>
      <c r="T36" s="54"/>
      <c r="U36" s="52">
        <v>0</v>
      </c>
      <c r="V36" s="52"/>
      <c r="W36" s="54"/>
      <c r="X36" s="52">
        <v>0</v>
      </c>
      <c r="Y36" s="52"/>
      <c r="Z36" s="54"/>
      <c r="AA36" s="52">
        <v>2</v>
      </c>
      <c r="AB36" s="52"/>
      <c r="AC36" s="54"/>
      <c r="AD36" s="52">
        <v>2</v>
      </c>
      <c r="AE36" s="53"/>
      <c r="AF36" s="108"/>
      <c r="AG36" s="108"/>
      <c r="AH36" s="108"/>
      <c r="AI36" s="54"/>
      <c r="AJ36" s="52">
        <v>2</v>
      </c>
      <c r="AK36" s="53"/>
      <c r="AL36" s="54"/>
      <c r="AM36" s="52">
        <v>0</v>
      </c>
      <c r="AN36" s="52"/>
      <c r="AO36" s="54"/>
      <c r="AP36" s="52">
        <v>0</v>
      </c>
      <c r="AQ36" s="53"/>
      <c r="AR36" s="754"/>
      <c r="AS36" s="51"/>
      <c r="AT36" s="51"/>
    </row>
    <row r="37" spans="1:46" ht="13.5" thickBot="1">
      <c r="A37" s="742"/>
      <c r="B37" s="55"/>
      <c r="C37" s="56"/>
      <c r="D37" s="56"/>
      <c r="E37" s="55"/>
      <c r="F37" s="56"/>
      <c r="G37" s="56"/>
      <c r="H37" s="55"/>
      <c r="I37" s="56"/>
      <c r="J37" s="56"/>
      <c r="K37" s="55"/>
      <c r="L37" s="56"/>
      <c r="M37" s="56"/>
      <c r="N37" s="55"/>
      <c r="O37" s="56"/>
      <c r="P37" s="56"/>
      <c r="Q37" s="55"/>
      <c r="R37" s="56"/>
      <c r="S37" s="56"/>
      <c r="T37" s="55"/>
      <c r="U37" s="56"/>
      <c r="V37" s="56"/>
      <c r="W37" s="55"/>
      <c r="X37" s="56"/>
      <c r="Y37" s="56"/>
      <c r="Z37" s="55"/>
      <c r="AA37" s="56"/>
      <c r="AB37" s="57"/>
      <c r="AC37" s="55"/>
      <c r="AD37" s="56"/>
      <c r="AE37" s="181"/>
      <c r="AF37" s="108"/>
      <c r="AG37" s="108"/>
      <c r="AH37" s="108"/>
      <c r="AI37" s="55"/>
      <c r="AJ37" s="56"/>
      <c r="AK37" s="181"/>
      <c r="AL37" s="55"/>
      <c r="AM37" s="56"/>
      <c r="AN37" s="57"/>
      <c r="AO37" s="55"/>
      <c r="AP37" s="56"/>
      <c r="AQ37" s="181"/>
      <c r="AR37" s="755"/>
      <c r="AS37" s="51"/>
      <c r="AT37" s="51"/>
    </row>
    <row r="38" spans="1:46" ht="12.75">
      <c r="A38" s="742" t="s">
        <v>88</v>
      </c>
      <c r="B38" s="49">
        <v>2</v>
      </c>
      <c r="C38" s="50">
        <v>2</v>
      </c>
      <c r="D38" s="50">
        <v>2</v>
      </c>
      <c r="E38" s="49">
        <v>2</v>
      </c>
      <c r="F38" s="50">
        <v>2</v>
      </c>
      <c r="G38" s="50">
        <v>2</v>
      </c>
      <c r="H38" s="49">
        <v>0</v>
      </c>
      <c r="I38" s="50">
        <v>0</v>
      </c>
      <c r="J38" s="50">
        <v>0</v>
      </c>
      <c r="K38" s="49">
        <v>0</v>
      </c>
      <c r="L38" s="50">
        <v>0</v>
      </c>
      <c r="M38" s="50">
        <v>0</v>
      </c>
      <c r="N38" s="49">
        <v>0</v>
      </c>
      <c r="O38" s="50">
        <v>0</v>
      </c>
      <c r="P38" s="50">
        <v>0</v>
      </c>
      <c r="Q38" s="49">
        <v>0</v>
      </c>
      <c r="R38" s="50">
        <v>0</v>
      </c>
      <c r="S38" s="50">
        <v>0</v>
      </c>
      <c r="T38" s="49">
        <v>2</v>
      </c>
      <c r="U38" s="50">
        <v>2</v>
      </c>
      <c r="V38" s="50">
        <v>0</v>
      </c>
      <c r="W38" s="49">
        <v>0</v>
      </c>
      <c r="X38" s="50">
        <v>2</v>
      </c>
      <c r="Y38" s="50">
        <v>0</v>
      </c>
      <c r="Z38" s="49">
        <v>0</v>
      </c>
      <c r="AA38" s="50">
        <v>0</v>
      </c>
      <c r="AB38" s="50">
        <v>2</v>
      </c>
      <c r="AC38" s="49">
        <v>2</v>
      </c>
      <c r="AD38" s="50">
        <v>2</v>
      </c>
      <c r="AE38" s="182">
        <v>2</v>
      </c>
      <c r="AF38" s="49">
        <v>0</v>
      </c>
      <c r="AG38" s="50">
        <v>0</v>
      </c>
      <c r="AH38" s="50">
        <v>2</v>
      </c>
      <c r="AI38" s="104"/>
      <c r="AJ38" s="105"/>
      <c r="AK38" s="106"/>
      <c r="AL38" s="49">
        <v>0</v>
      </c>
      <c r="AM38" s="50">
        <v>0</v>
      </c>
      <c r="AN38" s="50">
        <v>0</v>
      </c>
      <c r="AO38" s="49">
        <v>0</v>
      </c>
      <c r="AP38" s="50">
        <v>0</v>
      </c>
      <c r="AQ38" s="182">
        <v>1</v>
      </c>
      <c r="AR38" s="753" t="str">
        <f>A38</f>
        <v>BASK</v>
      </c>
      <c r="AS38" s="51">
        <f>SUM(B38:AQ38)</f>
        <v>29</v>
      </c>
      <c r="AT38" s="51">
        <f>SUM(B39:AQ39)</f>
        <v>8</v>
      </c>
    </row>
    <row r="39" spans="1:46" ht="12.75">
      <c r="A39" s="742"/>
      <c r="B39" s="54"/>
      <c r="C39" s="52">
        <v>2</v>
      </c>
      <c r="D39" s="52"/>
      <c r="E39" s="54"/>
      <c r="F39" s="52">
        <v>2</v>
      </c>
      <c r="G39" s="52"/>
      <c r="H39" s="54"/>
      <c r="I39" s="52">
        <v>0</v>
      </c>
      <c r="J39" s="52"/>
      <c r="K39" s="54"/>
      <c r="L39" s="52">
        <v>0</v>
      </c>
      <c r="M39" s="52"/>
      <c r="N39" s="54"/>
      <c r="O39" s="52">
        <v>0</v>
      </c>
      <c r="P39" s="52"/>
      <c r="Q39" s="54"/>
      <c r="R39" s="52">
        <v>0</v>
      </c>
      <c r="S39" s="52"/>
      <c r="T39" s="54"/>
      <c r="U39" s="52">
        <v>2</v>
      </c>
      <c r="V39" s="52"/>
      <c r="W39" s="54"/>
      <c r="X39" s="52">
        <v>0</v>
      </c>
      <c r="Y39" s="52"/>
      <c r="Z39" s="54"/>
      <c r="AA39" s="52">
        <v>0</v>
      </c>
      <c r="AB39" s="52"/>
      <c r="AC39" s="54"/>
      <c r="AD39" s="52">
        <v>2</v>
      </c>
      <c r="AE39" s="53"/>
      <c r="AF39" s="54"/>
      <c r="AG39" s="52">
        <v>0</v>
      </c>
      <c r="AH39" s="52"/>
      <c r="AI39" s="107"/>
      <c r="AJ39" s="108"/>
      <c r="AK39" s="109"/>
      <c r="AL39" s="54"/>
      <c r="AM39" s="52">
        <v>0</v>
      </c>
      <c r="AN39" s="52"/>
      <c r="AO39" s="54"/>
      <c r="AP39" s="52">
        <v>0</v>
      </c>
      <c r="AQ39" s="53"/>
      <c r="AR39" s="754"/>
      <c r="AS39" s="51"/>
      <c r="AT39" s="51"/>
    </row>
    <row r="40" spans="1:46" ht="13.5" thickBot="1">
      <c r="A40" s="742"/>
      <c r="B40" s="55"/>
      <c r="C40" s="56"/>
      <c r="D40" s="56"/>
      <c r="E40" s="55"/>
      <c r="F40" s="56"/>
      <c r="G40" s="56"/>
      <c r="H40" s="55"/>
      <c r="I40" s="56"/>
      <c r="J40" s="56"/>
      <c r="K40" s="55"/>
      <c r="L40" s="56"/>
      <c r="M40" s="56"/>
      <c r="N40" s="55"/>
      <c r="O40" s="56"/>
      <c r="P40" s="56"/>
      <c r="Q40" s="55"/>
      <c r="R40" s="56"/>
      <c r="S40" s="56"/>
      <c r="T40" s="55"/>
      <c r="U40" s="56"/>
      <c r="V40" s="56"/>
      <c r="W40" s="55"/>
      <c r="X40" s="56"/>
      <c r="Y40" s="56"/>
      <c r="Z40" s="55"/>
      <c r="AA40" s="56"/>
      <c r="AB40" s="57"/>
      <c r="AC40" s="55"/>
      <c r="AD40" s="56"/>
      <c r="AE40" s="181"/>
      <c r="AF40" s="55"/>
      <c r="AG40" s="56"/>
      <c r="AH40" s="57"/>
      <c r="AI40" s="110"/>
      <c r="AJ40" s="111"/>
      <c r="AK40" s="112"/>
      <c r="AL40" s="55"/>
      <c r="AM40" s="56"/>
      <c r="AN40" s="57"/>
      <c r="AO40" s="55"/>
      <c r="AP40" s="56"/>
      <c r="AQ40" s="181"/>
      <c r="AR40" s="755"/>
      <c r="AS40" s="51"/>
      <c r="AT40" s="51"/>
    </row>
    <row r="41" spans="1:46" ht="12.75">
      <c r="A41" s="742" t="s">
        <v>78</v>
      </c>
      <c r="B41" s="49">
        <v>2</v>
      </c>
      <c r="C41" s="50">
        <v>2</v>
      </c>
      <c r="D41" s="50">
        <v>2</v>
      </c>
      <c r="E41" s="49">
        <v>2</v>
      </c>
      <c r="F41" s="50">
        <v>0</v>
      </c>
      <c r="G41" s="50">
        <v>0</v>
      </c>
      <c r="H41" s="49">
        <v>0</v>
      </c>
      <c r="I41" s="50">
        <v>2</v>
      </c>
      <c r="J41" s="50">
        <v>0</v>
      </c>
      <c r="K41" s="49">
        <v>2</v>
      </c>
      <c r="L41" s="50">
        <v>0</v>
      </c>
      <c r="M41" s="50">
        <v>2</v>
      </c>
      <c r="N41" s="49">
        <v>0</v>
      </c>
      <c r="O41" s="50">
        <v>0</v>
      </c>
      <c r="P41" s="50">
        <v>0</v>
      </c>
      <c r="Q41" s="49">
        <v>0</v>
      </c>
      <c r="R41" s="50">
        <v>0</v>
      </c>
      <c r="S41" s="50">
        <v>0</v>
      </c>
      <c r="T41" s="49">
        <v>2</v>
      </c>
      <c r="U41" s="50">
        <v>2</v>
      </c>
      <c r="V41" s="50">
        <v>2</v>
      </c>
      <c r="W41" s="49">
        <v>2</v>
      </c>
      <c r="X41" s="50">
        <v>0</v>
      </c>
      <c r="Y41" s="50">
        <v>0</v>
      </c>
      <c r="Z41" s="49">
        <v>2</v>
      </c>
      <c r="AA41" s="50">
        <v>2</v>
      </c>
      <c r="AB41" s="50">
        <v>2</v>
      </c>
      <c r="AC41" s="49">
        <v>2</v>
      </c>
      <c r="AD41" s="50">
        <v>2</v>
      </c>
      <c r="AE41" s="182">
        <v>2</v>
      </c>
      <c r="AF41" s="49">
        <v>2</v>
      </c>
      <c r="AG41" s="50">
        <v>2</v>
      </c>
      <c r="AH41" s="50">
        <v>2</v>
      </c>
      <c r="AI41" s="49">
        <v>2</v>
      </c>
      <c r="AJ41" s="50">
        <v>2</v>
      </c>
      <c r="AK41" s="182">
        <v>2</v>
      </c>
      <c r="AL41" s="104"/>
      <c r="AM41" s="105"/>
      <c r="AN41" s="106"/>
      <c r="AO41" s="49">
        <v>0</v>
      </c>
      <c r="AP41" s="50">
        <v>2</v>
      </c>
      <c r="AQ41" s="182">
        <v>2</v>
      </c>
      <c r="AR41" s="753" t="str">
        <f>A41</f>
        <v>Universal Services</v>
      </c>
      <c r="AS41" s="51">
        <f>SUM(B41:AQ41)</f>
        <v>50</v>
      </c>
      <c r="AT41" s="51">
        <f>SUM(B42:AQ42)</f>
        <v>16</v>
      </c>
    </row>
    <row r="42" spans="1:46" ht="12.75">
      <c r="A42" s="742"/>
      <c r="B42" s="54"/>
      <c r="C42" s="52">
        <v>2</v>
      </c>
      <c r="D42" s="52"/>
      <c r="E42" s="54"/>
      <c r="F42" s="52">
        <v>0</v>
      </c>
      <c r="G42" s="52"/>
      <c r="H42" s="54"/>
      <c r="I42" s="52">
        <v>0</v>
      </c>
      <c r="J42" s="52"/>
      <c r="K42" s="54"/>
      <c r="L42" s="52">
        <v>2</v>
      </c>
      <c r="M42" s="52"/>
      <c r="N42" s="54"/>
      <c r="O42" s="52">
        <v>0</v>
      </c>
      <c r="P42" s="52"/>
      <c r="Q42" s="54"/>
      <c r="R42" s="52">
        <v>0</v>
      </c>
      <c r="S42" s="52"/>
      <c r="T42" s="54"/>
      <c r="U42" s="52">
        <v>2</v>
      </c>
      <c r="V42" s="52"/>
      <c r="W42" s="54"/>
      <c r="X42" s="52">
        <v>0</v>
      </c>
      <c r="Y42" s="52"/>
      <c r="Z42" s="54"/>
      <c r="AA42" s="52">
        <v>2</v>
      </c>
      <c r="AB42" s="52"/>
      <c r="AC42" s="54"/>
      <c r="AD42" s="52">
        <v>2</v>
      </c>
      <c r="AE42" s="53"/>
      <c r="AF42" s="54"/>
      <c r="AG42" s="52">
        <v>2</v>
      </c>
      <c r="AH42" s="52"/>
      <c r="AI42" s="54"/>
      <c r="AJ42" s="52">
        <v>2</v>
      </c>
      <c r="AK42" s="53"/>
      <c r="AL42" s="107"/>
      <c r="AM42" s="108"/>
      <c r="AN42" s="109"/>
      <c r="AO42" s="54"/>
      <c r="AP42" s="52">
        <v>2</v>
      </c>
      <c r="AQ42" s="53"/>
      <c r="AR42" s="754"/>
      <c r="AS42" s="51"/>
      <c r="AT42" s="51"/>
    </row>
    <row r="43" spans="1:46" ht="13.5" thickBot="1">
      <c r="A43" s="742"/>
      <c r="B43" s="55"/>
      <c r="C43" s="56"/>
      <c r="D43" s="56"/>
      <c r="E43" s="55"/>
      <c r="F43" s="56"/>
      <c r="G43" s="56"/>
      <c r="H43" s="55"/>
      <c r="I43" s="56"/>
      <c r="J43" s="56"/>
      <c r="K43" s="55"/>
      <c r="L43" s="56"/>
      <c r="M43" s="56"/>
      <c r="N43" s="55"/>
      <c r="O43" s="56"/>
      <c r="P43" s="56"/>
      <c r="Q43" s="55"/>
      <c r="R43" s="56"/>
      <c r="S43" s="56"/>
      <c r="T43" s="55"/>
      <c r="U43" s="56"/>
      <c r="V43" s="56"/>
      <c r="W43" s="55"/>
      <c r="X43" s="56"/>
      <c r="Y43" s="56"/>
      <c r="Z43" s="55"/>
      <c r="AA43" s="56"/>
      <c r="AB43" s="57"/>
      <c r="AC43" s="55"/>
      <c r="AD43" s="56"/>
      <c r="AE43" s="181"/>
      <c r="AF43" s="55"/>
      <c r="AG43" s="56"/>
      <c r="AH43" s="57"/>
      <c r="AI43" s="55"/>
      <c r="AJ43" s="56"/>
      <c r="AK43" s="181"/>
      <c r="AL43" s="110"/>
      <c r="AM43" s="111"/>
      <c r="AN43" s="112"/>
      <c r="AO43" s="55"/>
      <c r="AP43" s="56"/>
      <c r="AQ43" s="181"/>
      <c r="AR43" s="755"/>
      <c r="AS43" s="51"/>
      <c r="AT43" s="51"/>
    </row>
    <row r="44" spans="1:46" ht="12.75">
      <c r="A44" s="742" t="s">
        <v>87</v>
      </c>
      <c r="B44" s="49">
        <v>2</v>
      </c>
      <c r="C44" s="50">
        <v>2</v>
      </c>
      <c r="D44" s="50">
        <v>0</v>
      </c>
      <c r="E44" s="49">
        <v>0</v>
      </c>
      <c r="F44" s="50">
        <v>0</v>
      </c>
      <c r="G44" s="50">
        <v>2</v>
      </c>
      <c r="H44" s="49">
        <v>2</v>
      </c>
      <c r="I44" s="50">
        <v>2</v>
      </c>
      <c r="J44" s="50">
        <v>0</v>
      </c>
      <c r="K44" s="49">
        <v>0</v>
      </c>
      <c r="L44" s="50">
        <v>2</v>
      </c>
      <c r="M44" s="50">
        <v>0</v>
      </c>
      <c r="N44" s="49">
        <v>0</v>
      </c>
      <c r="O44" s="50">
        <v>0</v>
      </c>
      <c r="P44" s="50">
        <v>0</v>
      </c>
      <c r="Q44" s="49">
        <v>0</v>
      </c>
      <c r="R44" s="50">
        <v>0</v>
      </c>
      <c r="S44" s="50">
        <v>2</v>
      </c>
      <c r="T44" s="49">
        <v>0</v>
      </c>
      <c r="U44" s="50">
        <v>0</v>
      </c>
      <c r="V44" s="50">
        <v>1</v>
      </c>
      <c r="W44" s="49">
        <v>0</v>
      </c>
      <c r="X44" s="50">
        <v>0</v>
      </c>
      <c r="Y44" s="50">
        <v>0</v>
      </c>
      <c r="Z44" s="49">
        <v>2</v>
      </c>
      <c r="AA44" s="50">
        <v>0</v>
      </c>
      <c r="AB44" s="50">
        <v>2</v>
      </c>
      <c r="AC44" s="49">
        <v>2</v>
      </c>
      <c r="AD44" s="50">
        <v>2</v>
      </c>
      <c r="AE44" s="182">
        <v>2</v>
      </c>
      <c r="AF44" s="49">
        <v>2</v>
      </c>
      <c r="AG44" s="50">
        <v>2</v>
      </c>
      <c r="AH44" s="50">
        <v>0</v>
      </c>
      <c r="AI44" s="49">
        <v>2</v>
      </c>
      <c r="AJ44" s="50">
        <v>2</v>
      </c>
      <c r="AK44" s="182">
        <v>1</v>
      </c>
      <c r="AL44" s="49">
        <v>2</v>
      </c>
      <c r="AM44" s="50">
        <v>0</v>
      </c>
      <c r="AN44" s="50">
        <v>0</v>
      </c>
      <c r="AO44" s="104"/>
      <c r="AP44" s="105"/>
      <c r="AQ44" s="106"/>
      <c r="AR44" s="756" t="str">
        <f>A44</f>
        <v>Flowers</v>
      </c>
      <c r="AS44" s="51">
        <f>SUM(B44:AQ44)</f>
        <v>36</v>
      </c>
      <c r="AT44" s="51">
        <f>SUM(B45:AQ45)</f>
        <v>12</v>
      </c>
    </row>
    <row r="45" spans="1:46" ht="12.75">
      <c r="A45" s="742"/>
      <c r="B45" s="54"/>
      <c r="C45" s="52">
        <v>2</v>
      </c>
      <c r="D45" s="52"/>
      <c r="E45" s="54"/>
      <c r="F45" s="52">
        <v>0</v>
      </c>
      <c r="G45" s="52"/>
      <c r="H45" s="54"/>
      <c r="I45" s="52">
        <v>2</v>
      </c>
      <c r="J45" s="52"/>
      <c r="K45" s="54"/>
      <c r="L45" s="52">
        <v>0</v>
      </c>
      <c r="M45" s="52"/>
      <c r="N45" s="54"/>
      <c r="O45" s="52">
        <v>0</v>
      </c>
      <c r="P45" s="52"/>
      <c r="Q45" s="54"/>
      <c r="R45" s="52">
        <v>0</v>
      </c>
      <c r="S45" s="52"/>
      <c r="T45" s="54"/>
      <c r="U45" s="52">
        <v>0</v>
      </c>
      <c r="V45" s="52"/>
      <c r="W45" s="54"/>
      <c r="X45" s="52">
        <v>0</v>
      </c>
      <c r="Y45" s="52"/>
      <c r="Z45" s="54"/>
      <c r="AA45" s="52">
        <v>2</v>
      </c>
      <c r="AB45" s="52"/>
      <c r="AC45" s="54"/>
      <c r="AD45" s="52">
        <v>2</v>
      </c>
      <c r="AE45" s="53"/>
      <c r="AF45" s="54"/>
      <c r="AG45" s="52">
        <v>2</v>
      </c>
      <c r="AH45" s="52"/>
      <c r="AI45" s="54"/>
      <c r="AJ45" s="52">
        <v>2</v>
      </c>
      <c r="AK45" s="53"/>
      <c r="AL45" s="54"/>
      <c r="AM45" s="52">
        <v>0</v>
      </c>
      <c r="AN45" s="52"/>
      <c r="AO45" s="107"/>
      <c r="AP45" s="108"/>
      <c r="AQ45" s="109"/>
      <c r="AR45" s="757"/>
      <c r="AS45" s="51"/>
      <c r="AT45" s="51"/>
    </row>
    <row r="46" spans="1:46" ht="13.5" thickBot="1">
      <c r="A46" s="742"/>
      <c r="B46" s="55"/>
      <c r="C46" s="56"/>
      <c r="D46" s="56"/>
      <c r="E46" s="55"/>
      <c r="F46" s="56"/>
      <c r="G46" s="56"/>
      <c r="H46" s="55"/>
      <c r="I46" s="56"/>
      <c r="J46" s="56"/>
      <c r="K46" s="55"/>
      <c r="L46" s="56"/>
      <c r="M46" s="56"/>
      <c r="N46" s="55"/>
      <c r="O46" s="56"/>
      <c r="P46" s="56"/>
      <c r="Q46" s="55"/>
      <c r="R46" s="56"/>
      <c r="S46" s="56"/>
      <c r="T46" s="55"/>
      <c r="U46" s="56"/>
      <c r="V46" s="56"/>
      <c r="W46" s="55"/>
      <c r="X46" s="56"/>
      <c r="Y46" s="56"/>
      <c r="Z46" s="55"/>
      <c r="AA46" s="56"/>
      <c r="AB46" s="57"/>
      <c r="AC46" s="55"/>
      <c r="AD46" s="56"/>
      <c r="AE46" s="181"/>
      <c r="AF46" s="55"/>
      <c r="AG46" s="56"/>
      <c r="AH46" s="57"/>
      <c r="AI46" s="55"/>
      <c r="AJ46" s="56"/>
      <c r="AK46" s="181"/>
      <c r="AL46" s="55"/>
      <c r="AM46" s="56"/>
      <c r="AN46" s="57"/>
      <c r="AO46" s="110"/>
      <c r="AP46" s="111"/>
      <c r="AQ46" s="112"/>
      <c r="AR46" s="758"/>
      <c r="AS46" s="51"/>
      <c r="AT46" s="51"/>
    </row>
    <row r="47" spans="1:46" ht="12.75">
      <c r="A47" s="14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47"/>
      <c r="AS47" s="148"/>
      <c r="AT47" s="148"/>
    </row>
    <row r="48" spans="1:46" ht="87" customHeight="1">
      <c r="A48" s="14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47"/>
      <c r="AS48" s="148"/>
      <c r="AT48" s="148"/>
    </row>
    <row r="49" spans="1:46" ht="33">
      <c r="A49" s="147"/>
      <c r="B49" s="52"/>
      <c r="C49" s="52"/>
      <c r="D49" s="52"/>
      <c r="E49" s="52"/>
      <c r="F49" s="52"/>
      <c r="G49" s="52"/>
      <c r="H49" s="52"/>
      <c r="I49" s="52"/>
      <c r="J49" s="762" t="s">
        <v>136</v>
      </c>
      <c r="K49" s="762"/>
      <c r="L49" s="762"/>
      <c r="M49" s="762"/>
      <c r="N49" s="762"/>
      <c r="O49" s="76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47"/>
      <c r="AS49" s="148"/>
      <c r="AT49" s="148"/>
    </row>
    <row r="50" spans="44:48" ht="12.75">
      <c r="AR50" s="450"/>
      <c r="AS50" s="449"/>
      <c r="AT50" s="449"/>
      <c r="AU50" s="449"/>
      <c r="AV50" s="449"/>
    </row>
    <row r="51" spans="1:48" ht="12.75">
      <c r="A51" s="43"/>
      <c r="B51" s="739" t="s">
        <v>96</v>
      </c>
      <c r="C51" s="740"/>
      <c r="D51" s="741"/>
      <c r="E51" s="739" t="s">
        <v>100</v>
      </c>
      <c r="F51" s="740"/>
      <c r="G51" s="741"/>
      <c r="H51" s="739" t="s">
        <v>68</v>
      </c>
      <c r="I51" s="740"/>
      <c r="J51" s="741"/>
      <c r="K51" s="739" t="s">
        <v>114</v>
      </c>
      <c r="L51" s="740"/>
      <c r="M51" s="741"/>
      <c r="N51" s="739" t="s">
        <v>9</v>
      </c>
      <c r="O51" s="740"/>
      <c r="P51" s="741"/>
      <c r="Q51" s="746" t="s">
        <v>69</v>
      </c>
      <c r="R51" s="747"/>
      <c r="S51" s="748"/>
      <c r="T51" s="746" t="s">
        <v>78</v>
      </c>
      <c r="U51" s="747"/>
      <c r="V51" s="748"/>
      <c r="W51" s="752"/>
      <c r="X51" s="752"/>
      <c r="Y51" s="752"/>
      <c r="Z51" s="752"/>
      <c r="AA51" s="752"/>
      <c r="AB51" s="752"/>
      <c r="AC51" s="752"/>
      <c r="AD51" s="752"/>
      <c r="AE51" s="752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48"/>
      <c r="AS51" s="449"/>
      <c r="AT51" s="449"/>
      <c r="AU51" s="449"/>
      <c r="AV51" s="449"/>
    </row>
    <row r="52" spans="1:48" ht="12.75">
      <c r="A52" s="43"/>
      <c r="B52" s="739"/>
      <c r="C52" s="740"/>
      <c r="D52" s="741"/>
      <c r="E52" s="739" t="s">
        <v>4</v>
      </c>
      <c r="F52" s="740"/>
      <c r="G52" s="741"/>
      <c r="H52" s="739" t="s">
        <v>4</v>
      </c>
      <c r="I52" s="740"/>
      <c r="J52" s="741"/>
      <c r="K52" s="739" t="s">
        <v>4</v>
      </c>
      <c r="L52" s="740"/>
      <c r="M52" s="741"/>
      <c r="N52" s="739" t="s">
        <v>4</v>
      </c>
      <c r="O52" s="740"/>
      <c r="P52" s="741"/>
      <c r="Q52" s="746" t="s">
        <v>4</v>
      </c>
      <c r="R52" s="747"/>
      <c r="S52" s="748"/>
      <c r="T52" s="746" t="s">
        <v>4</v>
      </c>
      <c r="U52" s="747"/>
      <c r="V52" s="748"/>
      <c r="W52" s="752"/>
      <c r="X52" s="752"/>
      <c r="Y52" s="752"/>
      <c r="Z52" s="752"/>
      <c r="AA52" s="752"/>
      <c r="AB52" s="752"/>
      <c r="AC52" s="752"/>
      <c r="AD52" s="752"/>
      <c r="AE52" s="752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48"/>
      <c r="AS52" s="449"/>
      <c r="AT52" s="449"/>
      <c r="AU52" s="763"/>
      <c r="AV52" s="763"/>
    </row>
    <row r="53" spans="1:48" ht="13.5" thickBot="1">
      <c r="A53" s="43"/>
      <c r="B53" s="44" t="s">
        <v>10</v>
      </c>
      <c r="C53" s="44" t="s">
        <v>11</v>
      </c>
      <c r="D53" s="44" t="s">
        <v>12</v>
      </c>
      <c r="E53" s="44" t="s">
        <v>10</v>
      </c>
      <c r="F53" s="44" t="s">
        <v>11</v>
      </c>
      <c r="G53" s="44" t="s">
        <v>12</v>
      </c>
      <c r="H53" s="45" t="s">
        <v>10</v>
      </c>
      <c r="I53" s="45" t="s">
        <v>11</v>
      </c>
      <c r="J53" s="45" t="s">
        <v>12</v>
      </c>
      <c r="K53" s="45" t="s">
        <v>10</v>
      </c>
      <c r="L53" s="45" t="s">
        <v>11</v>
      </c>
      <c r="M53" s="45" t="s">
        <v>12</v>
      </c>
      <c r="N53" s="45" t="s">
        <v>10</v>
      </c>
      <c r="O53" s="45" t="s">
        <v>11</v>
      </c>
      <c r="P53" s="45" t="s">
        <v>12</v>
      </c>
      <c r="Q53" s="46" t="s">
        <v>10</v>
      </c>
      <c r="R53" s="46" t="s">
        <v>11</v>
      </c>
      <c r="S53" s="46" t="s">
        <v>12</v>
      </c>
      <c r="T53" s="451" t="s">
        <v>10</v>
      </c>
      <c r="U53" s="451" t="s">
        <v>11</v>
      </c>
      <c r="V53" s="451" t="s">
        <v>12</v>
      </c>
      <c r="W53" s="183"/>
      <c r="X53" s="183"/>
      <c r="Y53" s="183"/>
      <c r="Z53" s="183"/>
      <c r="AA53" s="48" t="s">
        <v>13</v>
      </c>
      <c r="AB53" s="48" t="s">
        <v>14</v>
      </c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48"/>
      <c r="AS53" s="183"/>
      <c r="AT53" s="183"/>
      <c r="AU53" s="449"/>
      <c r="AV53" s="449"/>
    </row>
    <row r="54" spans="1:48" ht="12.75">
      <c r="A54" s="738" t="str">
        <f>A8</f>
        <v>Nuda Veritas</v>
      </c>
      <c r="B54" s="104"/>
      <c r="C54" s="105"/>
      <c r="D54" s="106"/>
      <c r="E54" s="486">
        <v>2</v>
      </c>
      <c r="F54" s="487">
        <v>2</v>
      </c>
      <c r="G54" s="488">
        <v>0</v>
      </c>
      <c r="H54" s="49">
        <v>2</v>
      </c>
      <c r="I54" s="50">
        <v>2</v>
      </c>
      <c r="J54" s="50">
        <v>2</v>
      </c>
      <c r="K54" s="49">
        <v>2</v>
      </c>
      <c r="L54" s="50">
        <v>2</v>
      </c>
      <c r="M54" s="50">
        <v>2</v>
      </c>
      <c r="N54" s="49">
        <v>0</v>
      </c>
      <c r="O54" s="50">
        <v>2</v>
      </c>
      <c r="P54" s="50">
        <v>0</v>
      </c>
      <c r="Q54" s="49">
        <v>0</v>
      </c>
      <c r="R54" s="50">
        <v>2</v>
      </c>
      <c r="S54" s="50">
        <v>2</v>
      </c>
      <c r="T54" s="49">
        <v>2</v>
      </c>
      <c r="U54" s="50">
        <v>2</v>
      </c>
      <c r="V54" s="50">
        <v>0</v>
      </c>
      <c r="W54" s="749" t="str">
        <f>A54</f>
        <v>Nuda Veritas</v>
      </c>
      <c r="X54" s="750"/>
      <c r="Y54" s="750"/>
      <c r="Z54" s="751"/>
      <c r="AA54" s="51">
        <f>SUM(B54:V54)</f>
        <v>26</v>
      </c>
      <c r="AB54" s="51">
        <f>SUM(B55:V55)</f>
        <v>10</v>
      </c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764"/>
      <c r="AS54" s="148"/>
      <c r="AT54" s="148"/>
      <c r="AU54" s="450"/>
      <c r="AV54" s="450"/>
    </row>
    <row r="55" spans="1:48" ht="12.75">
      <c r="A55" s="738" t="s">
        <v>15</v>
      </c>
      <c r="B55" s="484"/>
      <c r="C55" s="108"/>
      <c r="D55" s="109"/>
      <c r="E55" s="489"/>
      <c r="F55" s="52">
        <v>2</v>
      </c>
      <c r="G55" s="53"/>
      <c r="H55" s="54"/>
      <c r="I55" s="52">
        <v>2</v>
      </c>
      <c r="J55" s="52"/>
      <c r="K55" s="54"/>
      <c r="L55" s="52">
        <v>2</v>
      </c>
      <c r="M55" s="52"/>
      <c r="N55" s="54"/>
      <c r="O55" s="52">
        <v>0</v>
      </c>
      <c r="P55" s="52"/>
      <c r="Q55" s="54"/>
      <c r="R55" s="52">
        <v>2</v>
      </c>
      <c r="S55" s="52"/>
      <c r="T55" s="54"/>
      <c r="U55" s="52">
        <v>2</v>
      </c>
      <c r="V55" s="52"/>
      <c r="W55" s="749"/>
      <c r="X55" s="750"/>
      <c r="Y55" s="750"/>
      <c r="Z55" s="751"/>
      <c r="AA55" s="51"/>
      <c r="AB55" s="51"/>
      <c r="AC55" s="183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764"/>
      <c r="AS55" s="148"/>
      <c r="AT55" s="148"/>
      <c r="AU55" s="450"/>
      <c r="AV55" s="450"/>
    </row>
    <row r="56" spans="1:48" ht="13.5" thickBot="1">
      <c r="A56" s="738" t="s">
        <v>15</v>
      </c>
      <c r="B56" s="110"/>
      <c r="C56" s="111"/>
      <c r="D56" s="112"/>
      <c r="E56" s="490"/>
      <c r="F56" s="491"/>
      <c r="G56" s="492"/>
      <c r="H56" s="55"/>
      <c r="I56" s="56"/>
      <c r="J56" s="56"/>
      <c r="K56" s="55"/>
      <c r="L56" s="56"/>
      <c r="M56" s="56"/>
      <c r="N56" s="55"/>
      <c r="O56" s="56"/>
      <c r="P56" s="56"/>
      <c r="Q56" s="55"/>
      <c r="R56" s="56"/>
      <c r="S56" s="56"/>
      <c r="T56" s="55"/>
      <c r="U56" s="56"/>
      <c r="V56" s="57"/>
      <c r="W56" s="749"/>
      <c r="X56" s="750"/>
      <c r="Y56" s="750"/>
      <c r="Z56" s="751"/>
      <c r="AA56" s="51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764"/>
      <c r="AS56" s="148"/>
      <c r="AT56" s="148"/>
      <c r="AU56" s="450"/>
      <c r="AV56" s="450"/>
    </row>
    <row r="57" spans="1:48" ht="12.75">
      <c r="A57" s="738" t="str">
        <f>A11</f>
        <v>Lokomotive - 2</v>
      </c>
      <c r="B57" s="49">
        <v>0</v>
      </c>
      <c r="C57" s="50">
        <v>0</v>
      </c>
      <c r="D57" s="50">
        <v>2</v>
      </c>
      <c r="E57" s="104"/>
      <c r="F57" s="105"/>
      <c r="G57" s="106"/>
      <c r="H57" s="486">
        <v>0</v>
      </c>
      <c r="I57" s="493">
        <v>0</v>
      </c>
      <c r="J57" s="493">
        <v>0</v>
      </c>
      <c r="K57" s="49">
        <v>0</v>
      </c>
      <c r="L57" s="50">
        <v>0</v>
      </c>
      <c r="M57" s="50">
        <v>2</v>
      </c>
      <c r="N57" s="49">
        <v>0</v>
      </c>
      <c r="O57" s="50">
        <v>0</v>
      </c>
      <c r="P57" s="50">
        <v>2</v>
      </c>
      <c r="Q57" s="49">
        <v>2</v>
      </c>
      <c r="R57" s="50">
        <v>2</v>
      </c>
      <c r="S57" s="50">
        <v>0</v>
      </c>
      <c r="T57" s="49">
        <v>0</v>
      </c>
      <c r="U57" s="50">
        <v>0</v>
      </c>
      <c r="V57" s="50">
        <v>0</v>
      </c>
      <c r="W57" s="749" t="str">
        <f>A57</f>
        <v>Lokomotive - 2</v>
      </c>
      <c r="X57" s="750"/>
      <c r="Y57" s="750"/>
      <c r="Z57" s="751"/>
      <c r="AA57" s="51">
        <f>SUM(B57:V57)</f>
        <v>10</v>
      </c>
      <c r="AB57" s="51">
        <f>SUM(B58:V58)</f>
        <v>2</v>
      </c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764"/>
      <c r="AS57" s="148"/>
      <c r="AT57" s="148"/>
      <c r="AU57" s="450"/>
      <c r="AV57" s="450"/>
    </row>
    <row r="58" spans="1:48" ht="12.75">
      <c r="A58" s="738" t="s">
        <v>15</v>
      </c>
      <c r="B58" s="54"/>
      <c r="C58" s="52">
        <v>0</v>
      </c>
      <c r="D58" s="52"/>
      <c r="E58" s="484"/>
      <c r="F58" s="108"/>
      <c r="G58" s="109"/>
      <c r="H58" s="489"/>
      <c r="I58" s="52">
        <v>0</v>
      </c>
      <c r="J58" s="52"/>
      <c r="K58" s="54"/>
      <c r="L58" s="52">
        <v>0</v>
      </c>
      <c r="M58" s="52"/>
      <c r="N58" s="54"/>
      <c r="O58" s="52">
        <v>0</v>
      </c>
      <c r="P58" s="52"/>
      <c r="Q58" s="54"/>
      <c r="R58" s="52">
        <v>2</v>
      </c>
      <c r="S58" s="52"/>
      <c r="T58" s="54"/>
      <c r="U58" s="52">
        <v>0</v>
      </c>
      <c r="V58" s="52"/>
      <c r="W58" s="749"/>
      <c r="X58" s="750"/>
      <c r="Y58" s="750"/>
      <c r="Z58" s="751"/>
      <c r="AA58" s="51"/>
      <c r="AB58" s="51"/>
      <c r="AC58" s="183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764"/>
      <c r="AS58" s="148"/>
      <c r="AT58" s="148"/>
      <c r="AU58" s="450"/>
      <c r="AV58" s="450"/>
    </row>
    <row r="59" spans="1:48" ht="13.5" thickBot="1">
      <c r="A59" s="738" t="s">
        <v>15</v>
      </c>
      <c r="B59" s="55"/>
      <c r="C59" s="56"/>
      <c r="D59" s="56"/>
      <c r="E59" s="110"/>
      <c r="F59" s="111"/>
      <c r="G59" s="112"/>
      <c r="H59" s="490"/>
      <c r="I59" s="494"/>
      <c r="J59" s="494"/>
      <c r="K59" s="55"/>
      <c r="L59" s="56"/>
      <c r="M59" s="56"/>
      <c r="N59" s="55"/>
      <c r="O59" s="56"/>
      <c r="P59" s="56"/>
      <c r="Q59" s="55"/>
      <c r="R59" s="56"/>
      <c r="S59" s="56"/>
      <c r="T59" s="55"/>
      <c r="U59" s="56"/>
      <c r="V59" s="57"/>
      <c r="W59" s="749"/>
      <c r="X59" s="750"/>
      <c r="Y59" s="750"/>
      <c r="Z59" s="7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764"/>
      <c r="AS59" s="148"/>
      <c r="AT59" s="148"/>
      <c r="AU59" s="450"/>
      <c r="AV59" s="450"/>
    </row>
    <row r="60" spans="1:48" ht="12.75">
      <c r="A60" s="766" t="str">
        <f>A14</f>
        <v>Intense</v>
      </c>
      <c r="B60" s="49">
        <v>0</v>
      </c>
      <c r="C60" s="50">
        <v>0</v>
      </c>
      <c r="D60" s="50">
        <v>0</v>
      </c>
      <c r="E60" s="49">
        <v>2</v>
      </c>
      <c r="F60" s="50">
        <v>2</v>
      </c>
      <c r="G60" s="50">
        <v>2</v>
      </c>
      <c r="H60" s="104"/>
      <c r="I60" s="105"/>
      <c r="J60" s="105"/>
      <c r="K60" s="486">
        <v>0</v>
      </c>
      <c r="L60" s="493">
        <v>2</v>
      </c>
      <c r="M60" s="493">
        <v>2</v>
      </c>
      <c r="N60" s="49">
        <v>0</v>
      </c>
      <c r="O60" s="50">
        <v>0</v>
      </c>
      <c r="P60" s="50">
        <v>0</v>
      </c>
      <c r="Q60" s="49">
        <v>0</v>
      </c>
      <c r="R60" s="50">
        <v>0</v>
      </c>
      <c r="S60" s="50">
        <v>0</v>
      </c>
      <c r="T60" s="49">
        <v>2</v>
      </c>
      <c r="U60" s="50">
        <v>0</v>
      </c>
      <c r="V60" s="50">
        <v>2</v>
      </c>
      <c r="W60" s="759" t="str">
        <f>A60</f>
        <v>Intense</v>
      </c>
      <c r="X60" s="760"/>
      <c r="Y60" s="760"/>
      <c r="Z60" s="761"/>
      <c r="AA60" s="51">
        <f>SUM(B60:V60)</f>
        <v>14</v>
      </c>
      <c r="AB60" s="51">
        <f>SUM(B61:V61)</f>
        <v>4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769"/>
      <c r="AS60" s="148"/>
      <c r="AT60" s="148"/>
      <c r="AU60" s="450"/>
      <c r="AV60" s="450"/>
    </row>
    <row r="61" spans="1:48" ht="12.75">
      <c r="A61" s="767"/>
      <c r="B61" s="54"/>
      <c r="C61" s="52">
        <v>0</v>
      </c>
      <c r="D61" s="52"/>
      <c r="E61" s="54"/>
      <c r="F61" s="52">
        <v>2</v>
      </c>
      <c r="G61" s="52"/>
      <c r="H61" s="484"/>
      <c r="I61" s="108"/>
      <c r="J61" s="108"/>
      <c r="K61" s="489"/>
      <c r="L61" s="52">
        <v>0</v>
      </c>
      <c r="M61" s="52"/>
      <c r="N61" s="54"/>
      <c r="O61" s="52">
        <v>0</v>
      </c>
      <c r="P61" s="52"/>
      <c r="Q61" s="54"/>
      <c r="R61" s="52">
        <v>0</v>
      </c>
      <c r="S61" s="52"/>
      <c r="T61" s="54"/>
      <c r="U61" s="52">
        <v>2</v>
      </c>
      <c r="V61" s="52"/>
      <c r="W61" s="759"/>
      <c r="X61" s="760"/>
      <c r="Y61" s="760"/>
      <c r="Z61" s="761"/>
      <c r="AA61" s="51"/>
      <c r="AB61" s="51"/>
      <c r="AC61" s="18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769"/>
      <c r="AS61" s="148"/>
      <c r="AT61" s="148"/>
      <c r="AU61" s="450"/>
      <c r="AV61" s="450"/>
    </row>
    <row r="62" spans="1:48" ht="13.5" thickBot="1">
      <c r="A62" s="768"/>
      <c r="B62" s="55"/>
      <c r="C62" s="56"/>
      <c r="D62" s="56"/>
      <c r="E62" s="55"/>
      <c r="F62" s="56"/>
      <c r="G62" s="56"/>
      <c r="H62" s="110"/>
      <c r="I62" s="111"/>
      <c r="J62" s="111"/>
      <c r="K62" s="489"/>
      <c r="L62" s="52"/>
      <c r="M62" s="52"/>
      <c r="N62" s="55"/>
      <c r="O62" s="56"/>
      <c r="P62" s="56"/>
      <c r="Q62" s="55"/>
      <c r="R62" s="56"/>
      <c r="S62" s="56"/>
      <c r="T62" s="55"/>
      <c r="U62" s="56"/>
      <c r="V62" s="57"/>
      <c r="W62" s="759"/>
      <c r="X62" s="760"/>
      <c r="Y62" s="760"/>
      <c r="Z62" s="761"/>
      <c r="AA62" s="51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769"/>
      <c r="AS62" s="148"/>
      <c r="AT62" s="148"/>
      <c r="AU62" s="450"/>
      <c r="AV62" s="450"/>
    </row>
    <row r="63" spans="1:48" ht="12.75">
      <c r="A63" s="765" t="str">
        <f>A17</f>
        <v>Pink Power (Foršais)</v>
      </c>
      <c r="B63" s="49">
        <v>0</v>
      </c>
      <c r="C63" s="50">
        <v>0</v>
      </c>
      <c r="D63" s="50">
        <v>0</v>
      </c>
      <c r="E63" s="49">
        <v>2</v>
      </c>
      <c r="F63" s="50">
        <v>2</v>
      </c>
      <c r="G63" s="50">
        <v>0</v>
      </c>
      <c r="H63" s="49">
        <v>2</v>
      </c>
      <c r="I63" s="50">
        <v>0</v>
      </c>
      <c r="J63" s="50">
        <v>0</v>
      </c>
      <c r="K63" s="104"/>
      <c r="L63" s="105"/>
      <c r="M63" s="105"/>
      <c r="N63" s="486">
        <v>2</v>
      </c>
      <c r="O63" s="493">
        <v>0</v>
      </c>
      <c r="P63" s="493">
        <v>2</v>
      </c>
      <c r="Q63" s="49">
        <v>0</v>
      </c>
      <c r="R63" s="50">
        <v>2</v>
      </c>
      <c r="S63" s="50">
        <v>0</v>
      </c>
      <c r="T63" s="49">
        <v>2</v>
      </c>
      <c r="U63" s="50">
        <v>0</v>
      </c>
      <c r="V63" s="50">
        <v>0</v>
      </c>
      <c r="W63" s="749" t="str">
        <f>A63</f>
        <v>Pink Power (Foršais)</v>
      </c>
      <c r="X63" s="750"/>
      <c r="Y63" s="750"/>
      <c r="Z63" s="751"/>
      <c r="AA63" s="51">
        <f>SUM(B63:V63)</f>
        <v>14</v>
      </c>
      <c r="AB63" s="51">
        <f>SUM(B64:V64)</f>
        <v>8</v>
      </c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764"/>
      <c r="AS63" s="148"/>
      <c r="AT63" s="148"/>
      <c r="AU63" s="450"/>
      <c r="AV63" s="450"/>
    </row>
    <row r="64" spans="1:48" ht="12.75">
      <c r="A64" s="742" t="s">
        <v>16</v>
      </c>
      <c r="B64" s="54"/>
      <c r="C64" s="52">
        <v>0</v>
      </c>
      <c r="D64" s="52"/>
      <c r="E64" s="54"/>
      <c r="F64" s="52">
        <v>2</v>
      </c>
      <c r="G64" s="52"/>
      <c r="H64" s="54"/>
      <c r="I64" s="52">
        <v>2</v>
      </c>
      <c r="J64" s="52"/>
      <c r="K64" s="484"/>
      <c r="L64" s="108"/>
      <c r="M64" s="108"/>
      <c r="N64" s="489"/>
      <c r="O64" s="52">
        <v>0</v>
      </c>
      <c r="P64" s="52"/>
      <c r="Q64" s="54"/>
      <c r="R64" s="52">
        <v>2</v>
      </c>
      <c r="S64" s="52"/>
      <c r="T64" s="54"/>
      <c r="U64" s="52">
        <v>2</v>
      </c>
      <c r="V64" s="52"/>
      <c r="W64" s="749"/>
      <c r="X64" s="750"/>
      <c r="Y64" s="750"/>
      <c r="Z64" s="751"/>
      <c r="AA64" s="51"/>
      <c r="AB64" s="51"/>
      <c r="AC64" s="18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764"/>
      <c r="AS64" s="148"/>
      <c r="AT64" s="148"/>
      <c r="AU64" s="450"/>
      <c r="AV64" s="450"/>
    </row>
    <row r="65" spans="1:48" ht="13.5" thickBot="1">
      <c r="A65" s="742" t="s">
        <v>16</v>
      </c>
      <c r="B65" s="55"/>
      <c r="C65" s="56"/>
      <c r="D65" s="56"/>
      <c r="E65" s="55"/>
      <c r="F65" s="56"/>
      <c r="G65" s="56"/>
      <c r="H65" s="55"/>
      <c r="I65" s="56"/>
      <c r="J65" s="56"/>
      <c r="K65" s="110"/>
      <c r="L65" s="111"/>
      <c r="M65" s="485"/>
      <c r="N65" s="489"/>
      <c r="O65" s="52"/>
      <c r="P65" s="52"/>
      <c r="Q65" s="55"/>
      <c r="R65" s="56"/>
      <c r="S65" s="56"/>
      <c r="T65" s="55"/>
      <c r="U65" s="56"/>
      <c r="V65" s="57"/>
      <c r="W65" s="749"/>
      <c r="X65" s="750"/>
      <c r="Y65" s="750"/>
      <c r="Z65" s="751"/>
      <c r="AA65" s="51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764"/>
      <c r="AS65" s="148"/>
      <c r="AT65" s="148"/>
      <c r="AU65" s="450"/>
      <c r="AV65" s="450"/>
    </row>
    <row r="66" spans="1:48" ht="12.75">
      <c r="A66" s="743" t="str">
        <f>A20</f>
        <v>Atlaiders</v>
      </c>
      <c r="B66" s="49">
        <v>2</v>
      </c>
      <c r="C66" s="50">
        <v>0</v>
      </c>
      <c r="D66" s="50">
        <v>2</v>
      </c>
      <c r="E66" s="49">
        <v>2</v>
      </c>
      <c r="F66" s="50">
        <v>2</v>
      </c>
      <c r="G66" s="50">
        <v>0</v>
      </c>
      <c r="H66" s="49">
        <v>2</v>
      </c>
      <c r="I66" s="50">
        <v>2</v>
      </c>
      <c r="J66" s="50">
        <v>2</v>
      </c>
      <c r="K66" s="49">
        <v>0</v>
      </c>
      <c r="L66" s="50">
        <v>2</v>
      </c>
      <c r="M66" s="50">
        <v>0</v>
      </c>
      <c r="N66" s="104"/>
      <c r="O66" s="105"/>
      <c r="P66" s="105"/>
      <c r="Q66" s="486">
        <v>2</v>
      </c>
      <c r="R66" s="487">
        <v>2</v>
      </c>
      <c r="S66" s="488">
        <v>2</v>
      </c>
      <c r="T66" s="49">
        <v>2</v>
      </c>
      <c r="U66" s="50">
        <v>0</v>
      </c>
      <c r="V66" s="50">
        <v>0</v>
      </c>
      <c r="W66" s="749" t="str">
        <f>A66</f>
        <v>Atlaiders</v>
      </c>
      <c r="X66" s="750"/>
      <c r="Y66" s="750"/>
      <c r="Z66" s="751"/>
      <c r="AA66" s="51">
        <f>SUM(B66:V66)</f>
        <v>24</v>
      </c>
      <c r="AB66" s="51">
        <f>SUM(B67:V67)</f>
        <v>10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764"/>
      <c r="AS66" s="148"/>
      <c r="AT66" s="148"/>
      <c r="AU66" s="450"/>
      <c r="AV66" s="450"/>
    </row>
    <row r="67" spans="1:48" ht="12.75">
      <c r="A67" s="744"/>
      <c r="B67" s="54"/>
      <c r="C67" s="52">
        <v>2</v>
      </c>
      <c r="D67" s="52"/>
      <c r="E67" s="54"/>
      <c r="F67" s="52">
        <v>2</v>
      </c>
      <c r="G67" s="52"/>
      <c r="H67" s="54"/>
      <c r="I67" s="52">
        <v>2</v>
      </c>
      <c r="J67" s="52"/>
      <c r="K67" s="54"/>
      <c r="L67" s="52">
        <v>2</v>
      </c>
      <c r="M67" s="52"/>
      <c r="N67" s="484"/>
      <c r="O67" s="108"/>
      <c r="P67" s="108"/>
      <c r="Q67" s="489"/>
      <c r="R67" s="52">
        <v>2</v>
      </c>
      <c r="S67" s="53"/>
      <c r="T67" s="54"/>
      <c r="U67" s="52">
        <v>0</v>
      </c>
      <c r="V67" s="52"/>
      <c r="W67" s="749"/>
      <c r="X67" s="750"/>
      <c r="Y67" s="750"/>
      <c r="Z67" s="751"/>
      <c r="AA67" s="51"/>
      <c r="AB67" s="51"/>
      <c r="AC67" s="18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764"/>
      <c r="AS67" s="148"/>
      <c r="AT67" s="148"/>
      <c r="AU67" s="450"/>
      <c r="AV67" s="450"/>
    </row>
    <row r="68" spans="1:48" ht="13.5" thickBot="1">
      <c r="A68" s="745"/>
      <c r="B68" s="55"/>
      <c r="C68" s="56"/>
      <c r="D68" s="56"/>
      <c r="E68" s="55"/>
      <c r="F68" s="56"/>
      <c r="G68" s="56"/>
      <c r="H68" s="55"/>
      <c r="I68" s="56"/>
      <c r="J68" s="56"/>
      <c r="K68" s="55"/>
      <c r="L68" s="56"/>
      <c r="M68" s="56"/>
      <c r="N68" s="110"/>
      <c r="O68" s="111"/>
      <c r="P68" s="485"/>
      <c r="Q68" s="490"/>
      <c r="R68" s="491"/>
      <c r="S68" s="492"/>
      <c r="T68" s="55"/>
      <c r="U68" s="56"/>
      <c r="V68" s="57"/>
      <c r="W68" s="749"/>
      <c r="X68" s="750"/>
      <c r="Y68" s="750"/>
      <c r="Z68" s="751"/>
      <c r="AA68" s="51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764"/>
      <c r="AS68" s="148"/>
      <c r="AT68" s="148"/>
      <c r="AU68" s="450"/>
      <c r="AV68" s="450"/>
    </row>
    <row r="69" spans="1:48" ht="12.75">
      <c r="A69" s="742" t="str">
        <f>A26</f>
        <v>Citylife/Cherry</v>
      </c>
      <c r="B69" s="49">
        <v>2</v>
      </c>
      <c r="C69" s="50">
        <v>0</v>
      </c>
      <c r="D69" s="50">
        <v>0</v>
      </c>
      <c r="E69" s="49">
        <v>0</v>
      </c>
      <c r="F69" s="50">
        <v>0</v>
      </c>
      <c r="G69" s="50">
        <v>2</v>
      </c>
      <c r="H69" s="49">
        <v>2</v>
      </c>
      <c r="I69" s="50">
        <v>2</v>
      </c>
      <c r="J69" s="50">
        <v>2</v>
      </c>
      <c r="K69" s="49">
        <v>2</v>
      </c>
      <c r="L69" s="50">
        <v>0</v>
      </c>
      <c r="M69" s="50">
        <v>2</v>
      </c>
      <c r="N69" s="49">
        <v>0</v>
      </c>
      <c r="O69" s="50">
        <v>0</v>
      </c>
      <c r="P69" s="50">
        <v>0</v>
      </c>
      <c r="Q69" s="104"/>
      <c r="R69" s="105"/>
      <c r="S69" s="105"/>
      <c r="T69" s="49">
        <v>2</v>
      </c>
      <c r="U69" s="50">
        <v>0</v>
      </c>
      <c r="V69" s="50">
        <v>2</v>
      </c>
      <c r="W69" s="749" t="str">
        <f>A69</f>
        <v>Citylife/Cherry</v>
      </c>
      <c r="X69" s="750"/>
      <c r="Y69" s="750"/>
      <c r="Z69" s="751"/>
      <c r="AA69" s="51">
        <f>SUM(B69:V69)</f>
        <v>18</v>
      </c>
      <c r="AB69" s="51">
        <f>SUM(B70:V70)</f>
        <v>4</v>
      </c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764"/>
      <c r="AS69" s="148"/>
      <c r="AT69" s="148"/>
      <c r="AU69" s="450"/>
      <c r="AV69" s="450"/>
    </row>
    <row r="70" spans="1:48" ht="12.75">
      <c r="A70" s="742"/>
      <c r="B70" s="54"/>
      <c r="C70" s="52">
        <v>0</v>
      </c>
      <c r="D70" s="52"/>
      <c r="E70" s="54"/>
      <c r="F70" s="52">
        <v>0</v>
      </c>
      <c r="G70" s="52"/>
      <c r="H70" s="54"/>
      <c r="I70" s="52">
        <v>2</v>
      </c>
      <c r="J70" s="52"/>
      <c r="K70" s="54"/>
      <c r="L70" s="52">
        <v>0</v>
      </c>
      <c r="M70" s="52"/>
      <c r="N70" s="54"/>
      <c r="O70" s="52">
        <v>0</v>
      </c>
      <c r="P70" s="52"/>
      <c r="Q70" s="484"/>
      <c r="R70" s="108"/>
      <c r="S70" s="108"/>
      <c r="T70" s="54"/>
      <c r="U70" s="52">
        <v>2</v>
      </c>
      <c r="V70" s="52"/>
      <c r="W70" s="749"/>
      <c r="X70" s="750"/>
      <c r="Y70" s="750"/>
      <c r="Z70" s="751"/>
      <c r="AA70" s="51"/>
      <c r="AB70" s="51"/>
      <c r="AC70" s="18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764"/>
      <c r="AS70" s="148"/>
      <c r="AT70" s="148"/>
      <c r="AU70" s="450"/>
      <c r="AV70" s="450"/>
    </row>
    <row r="71" spans="1:48" ht="13.5" thickBot="1">
      <c r="A71" s="742"/>
      <c r="B71" s="55"/>
      <c r="C71" s="56"/>
      <c r="D71" s="56"/>
      <c r="E71" s="55"/>
      <c r="F71" s="56"/>
      <c r="G71" s="56"/>
      <c r="H71" s="55"/>
      <c r="I71" s="56"/>
      <c r="J71" s="56"/>
      <c r="K71" s="55"/>
      <c r="L71" s="56"/>
      <c r="M71" s="56"/>
      <c r="N71" s="55"/>
      <c r="O71" s="56"/>
      <c r="P71" s="56"/>
      <c r="Q71" s="110"/>
      <c r="R71" s="111"/>
      <c r="S71" s="485"/>
      <c r="T71" s="55"/>
      <c r="U71" s="56"/>
      <c r="V71" s="57"/>
      <c r="W71" s="749"/>
      <c r="X71" s="750"/>
      <c r="Y71" s="750"/>
      <c r="Z71" s="751"/>
      <c r="AA71" s="51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764"/>
      <c r="AS71" s="148"/>
      <c r="AT71" s="148"/>
      <c r="AU71" s="450"/>
      <c r="AV71" s="450"/>
    </row>
    <row r="72" spans="1:48" ht="12.75">
      <c r="A72" s="738" t="str">
        <f>A41</f>
        <v>Universal Services</v>
      </c>
      <c r="B72" s="49">
        <v>0</v>
      </c>
      <c r="C72" s="50">
        <v>0</v>
      </c>
      <c r="D72" s="50">
        <v>2</v>
      </c>
      <c r="E72" s="49">
        <v>2</v>
      </c>
      <c r="F72" s="50">
        <v>2</v>
      </c>
      <c r="G72" s="50">
        <v>2</v>
      </c>
      <c r="H72" s="49">
        <v>0</v>
      </c>
      <c r="I72" s="50">
        <v>2</v>
      </c>
      <c r="J72" s="50">
        <v>0</v>
      </c>
      <c r="K72" s="49">
        <v>0</v>
      </c>
      <c r="L72" s="50">
        <v>2</v>
      </c>
      <c r="M72" s="50">
        <v>2</v>
      </c>
      <c r="N72" s="49">
        <v>0</v>
      </c>
      <c r="O72" s="50">
        <v>2</v>
      </c>
      <c r="P72" s="50">
        <v>2</v>
      </c>
      <c r="Q72" s="49">
        <v>0</v>
      </c>
      <c r="R72" s="50">
        <v>2</v>
      </c>
      <c r="S72" s="50">
        <v>0</v>
      </c>
      <c r="T72" s="104"/>
      <c r="U72" s="105"/>
      <c r="V72" s="105"/>
      <c r="W72" s="749" t="str">
        <f>A72</f>
        <v>Universal Services</v>
      </c>
      <c r="X72" s="750"/>
      <c r="Y72" s="750"/>
      <c r="Z72" s="751"/>
      <c r="AA72" s="51">
        <f>SUM(B72:V72)</f>
        <v>20</v>
      </c>
      <c r="AB72" s="51">
        <f>SUM(B73:V73)</f>
        <v>4</v>
      </c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764"/>
      <c r="AS72" s="148"/>
      <c r="AT72" s="148"/>
      <c r="AU72" s="450"/>
      <c r="AV72" s="450"/>
    </row>
    <row r="73" spans="1:48" ht="12.75">
      <c r="A73" s="738"/>
      <c r="B73" s="54"/>
      <c r="C73" s="52">
        <v>0</v>
      </c>
      <c r="D73" s="52"/>
      <c r="E73" s="54"/>
      <c r="F73" s="52">
        <v>2</v>
      </c>
      <c r="G73" s="52"/>
      <c r="H73" s="54"/>
      <c r="I73" s="52">
        <v>0</v>
      </c>
      <c r="J73" s="52"/>
      <c r="K73" s="54"/>
      <c r="L73" s="52">
        <v>0</v>
      </c>
      <c r="M73" s="52"/>
      <c r="N73" s="54"/>
      <c r="O73" s="52">
        <v>2</v>
      </c>
      <c r="P73" s="52"/>
      <c r="Q73" s="54"/>
      <c r="R73" s="52">
        <v>0</v>
      </c>
      <c r="S73" s="52"/>
      <c r="T73" s="484"/>
      <c r="U73" s="108"/>
      <c r="V73" s="108"/>
      <c r="W73" s="749"/>
      <c r="X73" s="750"/>
      <c r="Y73" s="750"/>
      <c r="Z73" s="751"/>
      <c r="AA73" s="51"/>
      <c r="AB73" s="51"/>
      <c r="AC73" s="18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764"/>
      <c r="AS73" s="148"/>
      <c r="AT73" s="148"/>
      <c r="AU73" s="450"/>
      <c r="AV73" s="450"/>
    </row>
    <row r="74" spans="1:48" ht="13.5" thickBot="1">
      <c r="A74" s="738"/>
      <c r="B74" s="55"/>
      <c r="C74" s="56"/>
      <c r="D74" s="56"/>
      <c r="E74" s="55"/>
      <c r="F74" s="56"/>
      <c r="G74" s="56"/>
      <c r="H74" s="55"/>
      <c r="I74" s="56"/>
      <c r="J74" s="56"/>
      <c r="K74" s="55"/>
      <c r="L74" s="56"/>
      <c r="M74" s="56"/>
      <c r="N74" s="55"/>
      <c r="O74" s="56"/>
      <c r="P74" s="56"/>
      <c r="Q74" s="55"/>
      <c r="R74" s="56"/>
      <c r="S74" s="56"/>
      <c r="T74" s="110"/>
      <c r="U74" s="111"/>
      <c r="V74" s="111"/>
      <c r="W74" s="749"/>
      <c r="X74" s="750"/>
      <c r="Y74" s="750"/>
      <c r="Z74" s="751"/>
      <c r="AA74" s="51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764"/>
      <c r="AS74" s="148"/>
      <c r="AT74" s="148"/>
      <c r="AU74" s="450"/>
      <c r="AV74" s="450"/>
    </row>
    <row r="75" spans="1:43" ht="33">
      <c r="A75" s="147"/>
      <c r="B75" s="52"/>
      <c r="C75" s="52"/>
      <c r="D75" s="52"/>
      <c r="E75" s="52"/>
      <c r="F75" s="52"/>
      <c r="G75" s="52"/>
      <c r="H75" s="52"/>
      <c r="I75" s="52"/>
      <c r="J75" s="762" t="s">
        <v>137</v>
      </c>
      <c r="K75" s="762"/>
      <c r="L75" s="762"/>
      <c r="M75" s="762"/>
      <c r="N75" s="762"/>
      <c r="O75" s="76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178"/>
      <c r="AC75" s="178"/>
      <c r="AD75" s="178"/>
      <c r="AE75" s="178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</row>
    <row r="77" spans="1:32" ht="12.75">
      <c r="A77" s="43"/>
      <c r="B77" s="739" t="s">
        <v>87</v>
      </c>
      <c r="C77" s="740"/>
      <c r="D77" s="741"/>
      <c r="E77" s="739" t="s">
        <v>24</v>
      </c>
      <c r="F77" s="740"/>
      <c r="G77" s="741"/>
      <c r="H77" s="739" t="s">
        <v>83</v>
      </c>
      <c r="I77" s="740"/>
      <c r="J77" s="741"/>
      <c r="K77" s="739" t="s">
        <v>101</v>
      </c>
      <c r="L77" s="740"/>
      <c r="M77" s="741"/>
      <c r="N77" s="739" t="s">
        <v>88</v>
      </c>
      <c r="O77" s="740"/>
      <c r="P77" s="741"/>
      <c r="Q77" s="746" t="s">
        <v>53</v>
      </c>
      <c r="R77" s="747"/>
      <c r="S77" s="748"/>
      <c r="T77" s="746" t="s">
        <v>57</v>
      </c>
      <c r="U77" s="747"/>
      <c r="V77" s="748"/>
      <c r="W77" s="752"/>
      <c r="X77" s="752"/>
      <c r="Y77" s="752"/>
      <c r="Z77" s="752"/>
      <c r="AA77" s="752"/>
      <c r="AB77" s="752"/>
      <c r="AC77" s="752"/>
      <c r="AD77" s="752"/>
      <c r="AE77" s="752"/>
      <c r="AF77" s="449"/>
    </row>
    <row r="78" spans="1:32" ht="12.75">
      <c r="A78" s="43"/>
      <c r="B78" s="739"/>
      <c r="C78" s="740"/>
      <c r="D78" s="741"/>
      <c r="E78" s="739" t="s">
        <v>4</v>
      </c>
      <c r="F78" s="740"/>
      <c r="G78" s="741"/>
      <c r="H78" s="739" t="s">
        <v>4</v>
      </c>
      <c r="I78" s="740"/>
      <c r="J78" s="741"/>
      <c r="K78" s="739" t="s">
        <v>4</v>
      </c>
      <c r="L78" s="740"/>
      <c r="M78" s="741"/>
      <c r="N78" s="739" t="s">
        <v>4</v>
      </c>
      <c r="O78" s="740"/>
      <c r="P78" s="741"/>
      <c r="Q78" s="746" t="s">
        <v>4</v>
      </c>
      <c r="R78" s="747"/>
      <c r="S78" s="748"/>
      <c r="T78" s="746" t="s">
        <v>4</v>
      </c>
      <c r="U78" s="747"/>
      <c r="V78" s="748"/>
      <c r="W78" s="752"/>
      <c r="X78" s="752"/>
      <c r="Y78" s="752"/>
      <c r="Z78" s="752"/>
      <c r="AA78" s="752"/>
      <c r="AB78" s="752"/>
      <c r="AC78" s="752"/>
      <c r="AD78" s="752"/>
      <c r="AE78" s="752"/>
      <c r="AF78" s="449"/>
    </row>
    <row r="79" spans="1:32" ht="13.5" thickBot="1">
      <c r="A79" s="43"/>
      <c r="B79" s="44" t="s">
        <v>10</v>
      </c>
      <c r="C79" s="44" t="s">
        <v>11</v>
      </c>
      <c r="D79" s="44" t="s">
        <v>12</v>
      </c>
      <c r="E79" s="44" t="s">
        <v>10</v>
      </c>
      <c r="F79" s="44" t="s">
        <v>11</v>
      </c>
      <c r="G79" s="44" t="s">
        <v>12</v>
      </c>
      <c r="H79" s="45" t="s">
        <v>10</v>
      </c>
      <c r="I79" s="45" t="s">
        <v>11</v>
      </c>
      <c r="J79" s="45" t="s">
        <v>12</v>
      </c>
      <c r="K79" s="45" t="s">
        <v>10</v>
      </c>
      <c r="L79" s="45" t="s">
        <v>11</v>
      </c>
      <c r="M79" s="45" t="s">
        <v>12</v>
      </c>
      <c r="N79" s="45" t="s">
        <v>10</v>
      </c>
      <c r="O79" s="45" t="s">
        <v>11</v>
      </c>
      <c r="P79" s="45" t="s">
        <v>12</v>
      </c>
      <c r="Q79" s="46" t="s">
        <v>10</v>
      </c>
      <c r="R79" s="46" t="s">
        <v>11</v>
      </c>
      <c r="S79" s="46" t="s">
        <v>12</v>
      </c>
      <c r="T79" s="451" t="s">
        <v>10</v>
      </c>
      <c r="U79" s="451" t="s">
        <v>11</v>
      </c>
      <c r="V79" s="451" t="s">
        <v>12</v>
      </c>
      <c r="W79" s="183"/>
      <c r="X79" s="183"/>
      <c r="Y79" s="183"/>
      <c r="Z79" s="183"/>
      <c r="AA79" s="48" t="s">
        <v>13</v>
      </c>
      <c r="AB79" s="48" t="s">
        <v>14</v>
      </c>
      <c r="AC79" s="183"/>
      <c r="AD79" s="183"/>
      <c r="AE79" s="183"/>
      <c r="AF79" s="449"/>
    </row>
    <row r="80" spans="1:32" ht="12.75">
      <c r="A80" s="738" t="str">
        <f>A44</f>
        <v>Flowers</v>
      </c>
      <c r="B80" s="104"/>
      <c r="C80" s="105"/>
      <c r="D80" s="105"/>
      <c r="E80" s="486">
        <v>0</v>
      </c>
      <c r="F80" s="487">
        <v>0</v>
      </c>
      <c r="G80" s="488">
        <v>0</v>
      </c>
      <c r="H80" s="49">
        <v>2</v>
      </c>
      <c r="I80" s="50">
        <v>0</v>
      </c>
      <c r="J80" s="50">
        <v>2</v>
      </c>
      <c r="K80" s="49">
        <v>2</v>
      </c>
      <c r="L80" s="50">
        <v>2</v>
      </c>
      <c r="M80" s="50">
        <v>2</v>
      </c>
      <c r="N80" s="49">
        <v>2</v>
      </c>
      <c r="O80" s="50">
        <v>2</v>
      </c>
      <c r="P80" s="50">
        <v>1</v>
      </c>
      <c r="Q80" s="49">
        <v>2</v>
      </c>
      <c r="R80" s="50">
        <v>2</v>
      </c>
      <c r="S80" s="50">
        <v>2</v>
      </c>
      <c r="T80" s="49">
        <v>0</v>
      </c>
      <c r="U80" s="50">
        <v>2</v>
      </c>
      <c r="V80" s="50">
        <v>0</v>
      </c>
      <c r="W80" s="749" t="str">
        <f>A80</f>
        <v>Flowers</v>
      </c>
      <c r="X80" s="750"/>
      <c r="Y80" s="750"/>
      <c r="Z80" s="751"/>
      <c r="AA80" s="51">
        <f>SUM(B80:V80)</f>
        <v>23</v>
      </c>
      <c r="AB80" s="51">
        <f>SUM(B81:V81)</f>
        <v>8</v>
      </c>
      <c r="AC80" s="52"/>
      <c r="AD80" s="52"/>
      <c r="AE80" s="52"/>
      <c r="AF80" s="449"/>
    </row>
    <row r="81" spans="1:32" ht="12.75">
      <c r="A81" s="738" t="s">
        <v>15</v>
      </c>
      <c r="B81" s="484"/>
      <c r="C81" s="108"/>
      <c r="D81" s="108"/>
      <c r="E81" s="489"/>
      <c r="F81" s="52">
        <v>0</v>
      </c>
      <c r="G81" s="53"/>
      <c r="H81" s="54"/>
      <c r="I81" s="52">
        <v>2</v>
      </c>
      <c r="J81" s="52"/>
      <c r="K81" s="54"/>
      <c r="L81" s="52">
        <v>2</v>
      </c>
      <c r="M81" s="52"/>
      <c r="N81" s="54"/>
      <c r="O81" s="52">
        <v>2</v>
      </c>
      <c r="P81" s="52"/>
      <c r="Q81" s="54"/>
      <c r="R81" s="52">
        <v>2</v>
      </c>
      <c r="S81" s="52"/>
      <c r="T81" s="54"/>
      <c r="U81" s="52">
        <v>0</v>
      </c>
      <c r="V81" s="52"/>
      <c r="W81" s="749"/>
      <c r="X81" s="750"/>
      <c r="Y81" s="750"/>
      <c r="Z81" s="751"/>
      <c r="AA81" s="51"/>
      <c r="AB81" s="51"/>
      <c r="AC81" s="183"/>
      <c r="AD81" s="52"/>
      <c r="AE81" s="52"/>
      <c r="AF81" s="449"/>
    </row>
    <row r="82" spans="1:32" ht="13.5" thickBot="1">
      <c r="A82" s="738" t="s">
        <v>15</v>
      </c>
      <c r="B82" s="110"/>
      <c r="C82" s="111"/>
      <c r="D82" s="485"/>
      <c r="E82" s="490"/>
      <c r="F82" s="491"/>
      <c r="G82" s="492"/>
      <c r="H82" s="55"/>
      <c r="I82" s="56"/>
      <c r="J82" s="56"/>
      <c r="K82" s="55"/>
      <c r="L82" s="56"/>
      <c r="M82" s="56"/>
      <c r="N82" s="55"/>
      <c r="O82" s="56"/>
      <c r="P82" s="56"/>
      <c r="Q82" s="55"/>
      <c r="R82" s="56"/>
      <c r="S82" s="56"/>
      <c r="T82" s="55"/>
      <c r="U82" s="56"/>
      <c r="V82" s="57"/>
      <c r="W82" s="749"/>
      <c r="X82" s="750"/>
      <c r="Y82" s="750"/>
      <c r="Z82" s="751"/>
      <c r="AA82" s="51"/>
      <c r="AB82" s="51"/>
      <c r="AC82" s="52"/>
      <c r="AD82" s="52"/>
      <c r="AE82" s="52"/>
      <c r="AF82" s="449"/>
    </row>
    <row r="83" spans="1:32" ht="12.75">
      <c r="A83" s="742" t="str">
        <f>A29</f>
        <v>BK RIX</v>
      </c>
      <c r="B83" s="49">
        <v>2</v>
      </c>
      <c r="C83" s="50">
        <v>2</v>
      </c>
      <c r="D83" s="50">
        <v>2</v>
      </c>
      <c r="E83" s="104"/>
      <c r="F83" s="105"/>
      <c r="G83" s="105"/>
      <c r="H83" s="486">
        <v>2</v>
      </c>
      <c r="I83" s="493">
        <v>0</v>
      </c>
      <c r="J83" s="493">
        <v>0</v>
      </c>
      <c r="K83" s="49">
        <v>2</v>
      </c>
      <c r="L83" s="50">
        <v>2</v>
      </c>
      <c r="M83" s="50">
        <v>2</v>
      </c>
      <c r="N83" s="49">
        <v>0</v>
      </c>
      <c r="O83" s="50">
        <v>2</v>
      </c>
      <c r="P83" s="50">
        <v>2</v>
      </c>
      <c r="Q83" s="49">
        <v>2</v>
      </c>
      <c r="R83" s="50">
        <v>2</v>
      </c>
      <c r="S83" s="50">
        <v>2</v>
      </c>
      <c r="T83" s="49">
        <v>0</v>
      </c>
      <c r="U83" s="50">
        <v>0</v>
      </c>
      <c r="V83" s="50">
        <v>0</v>
      </c>
      <c r="W83" s="749" t="str">
        <f>A83</f>
        <v>BK RIX</v>
      </c>
      <c r="X83" s="750"/>
      <c r="Y83" s="750"/>
      <c r="Z83" s="751"/>
      <c r="AA83" s="51">
        <f>SUM(B83:V83)</f>
        <v>24</v>
      </c>
      <c r="AB83" s="51">
        <f>SUM(B84:V84)</f>
        <v>8</v>
      </c>
      <c r="AC83" s="52"/>
      <c r="AD83" s="52"/>
      <c r="AE83" s="52"/>
      <c r="AF83" s="449"/>
    </row>
    <row r="84" spans="1:32" ht="12.75">
      <c r="A84" s="742"/>
      <c r="B84" s="54"/>
      <c r="C84" s="52">
        <v>2</v>
      </c>
      <c r="D84" s="52"/>
      <c r="E84" s="484"/>
      <c r="F84" s="108"/>
      <c r="G84" s="108"/>
      <c r="H84" s="489"/>
      <c r="I84" s="52">
        <v>0</v>
      </c>
      <c r="J84" s="52"/>
      <c r="K84" s="54"/>
      <c r="L84" s="52">
        <v>2</v>
      </c>
      <c r="M84" s="52"/>
      <c r="N84" s="54"/>
      <c r="O84" s="52">
        <v>2</v>
      </c>
      <c r="P84" s="52"/>
      <c r="Q84" s="54"/>
      <c r="R84" s="52">
        <v>2</v>
      </c>
      <c r="S84" s="52"/>
      <c r="T84" s="54"/>
      <c r="U84" s="52">
        <v>0</v>
      </c>
      <c r="V84" s="52"/>
      <c r="W84" s="749"/>
      <c r="X84" s="750"/>
      <c r="Y84" s="750"/>
      <c r="Z84" s="751"/>
      <c r="AA84" s="51"/>
      <c r="AB84" s="51"/>
      <c r="AC84" s="183"/>
      <c r="AD84" s="52"/>
      <c r="AE84" s="52"/>
      <c r="AF84" s="449"/>
    </row>
    <row r="85" spans="1:32" ht="13.5" thickBot="1">
      <c r="A85" s="742"/>
      <c r="B85" s="55"/>
      <c r="C85" s="56"/>
      <c r="D85" s="56"/>
      <c r="E85" s="110"/>
      <c r="F85" s="111"/>
      <c r="G85" s="485"/>
      <c r="H85" s="490"/>
      <c r="I85" s="494"/>
      <c r="J85" s="494"/>
      <c r="K85" s="55"/>
      <c r="L85" s="56"/>
      <c r="M85" s="56"/>
      <c r="N85" s="55"/>
      <c r="O85" s="56"/>
      <c r="P85" s="56"/>
      <c r="Q85" s="55"/>
      <c r="R85" s="56"/>
      <c r="S85" s="56"/>
      <c r="T85" s="55"/>
      <c r="U85" s="56"/>
      <c r="V85" s="57"/>
      <c r="W85" s="749"/>
      <c r="X85" s="750"/>
      <c r="Y85" s="750"/>
      <c r="Z85" s="751"/>
      <c r="AA85" s="51"/>
      <c r="AB85" s="51"/>
      <c r="AC85" s="52"/>
      <c r="AD85" s="52"/>
      <c r="AE85" s="52"/>
      <c r="AF85" s="449"/>
    </row>
    <row r="86" spans="1:32" ht="12.75">
      <c r="A86" s="742" t="s">
        <v>83</v>
      </c>
      <c r="B86" s="49">
        <v>0</v>
      </c>
      <c r="C86" s="50">
        <v>2</v>
      </c>
      <c r="D86" s="50">
        <v>0</v>
      </c>
      <c r="E86" s="49">
        <v>0</v>
      </c>
      <c r="F86" s="50">
        <v>2</v>
      </c>
      <c r="G86" s="50">
        <v>2</v>
      </c>
      <c r="H86" s="104"/>
      <c r="I86" s="105"/>
      <c r="J86" s="105"/>
      <c r="K86" s="486">
        <v>2</v>
      </c>
      <c r="L86" s="493">
        <v>2</v>
      </c>
      <c r="M86" s="493">
        <v>2</v>
      </c>
      <c r="N86" s="49">
        <v>0</v>
      </c>
      <c r="O86" s="50">
        <v>0</v>
      </c>
      <c r="P86" s="50">
        <v>0</v>
      </c>
      <c r="Q86" s="49">
        <v>0</v>
      </c>
      <c r="R86" s="50">
        <v>0</v>
      </c>
      <c r="S86" s="50">
        <v>2</v>
      </c>
      <c r="T86" s="49">
        <v>0</v>
      </c>
      <c r="U86" s="50">
        <v>0</v>
      </c>
      <c r="V86" s="50">
        <v>2</v>
      </c>
      <c r="W86" s="759" t="str">
        <f>A86</f>
        <v>RTU</v>
      </c>
      <c r="X86" s="760"/>
      <c r="Y86" s="760"/>
      <c r="Z86" s="761"/>
      <c r="AA86" s="51">
        <f>SUM(B86:V86)</f>
        <v>16</v>
      </c>
      <c r="AB86" s="51">
        <f>SUM(B87:V87)</f>
        <v>4</v>
      </c>
      <c r="AC86" s="52"/>
      <c r="AD86" s="52"/>
      <c r="AE86" s="52"/>
      <c r="AF86" s="449"/>
    </row>
    <row r="87" spans="1:32" ht="12.75">
      <c r="A87" s="742"/>
      <c r="B87" s="54"/>
      <c r="C87" s="52">
        <v>0</v>
      </c>
      <c r="D87" s="52"/>
      <c r="E87" s="54"/>
      <c r="F87" s="52">
        <v>2</v>
      </c>
      <c r="G87" s="52"/>
      <c r="H87" s="484"/>
      <c r="I87" s="108"/>
      <c r="J87" s="108"/>
      <c r="K87" s="489"/>
      <c r="L87" s="52">
        <v>2</v>
      </c>
      <c r="M87" s="52"/>
      <c r="N87" s="54"/>
      <c r="O87" s="52">
        <v>0</v>
      </c>
      <c r="P87" s="52"/>
      <c r="Q87" s="54"/>
      <c r="R87" s="52">
        <v>0</v>
      </c>
      <c r="S87" s="52"/>
      <c r="T87" s="54"/>
      <c r="U87" s="52">
        <v>0</v>
      </c>
      <c r="V87" s="52"/>
      <c r="W87" s="759"/>
      <c r="X87" s="760"/>
      <c r="Y87" s="760"/>
      <c r="Z87" s="761"/>
      <c r="AA87" s="51"/>
      <c r="AB87" s="51"/>
      <c r="AC87" s="183"/>
      <c r="AD87" s="52"/>
      <c r="AE87" s="52"/>
      <c r="AF87" s="449"/>
    </row>
    <row r="88" spans="1:32" ht="13.5" thickBot="1">
      <c r="A88" s="742"/>
      <c r="B88" s="55"/>
      <c r="C88" s="56"/>
      <c r="D88" s="56"/>
      <c r="E88" s="55"/>
      <c r="F88" s="56"/>
      <c r="G88" s="56"/>
      <c r="H88" s="110"/>
      <c r="I88" s="111"/>
      <c r="J88" s="111"/>
      <c r="K88" s="489"/>
      <c r="L88" s="52"/>
      <c r="M88" s="52"/>
      <c r="N88" s="55"/>
      <c r="O88" s="56"/>
      <c r="P88" s="56"/>
      <c r="Q88" s="55"/>
      <c r="R88" s="56"/>
      <c r="S88" s="56"/>
      <c r="T88" s="55"/>
      <c r="U88" s="56"/>
      <c r="V88" s="57"/>
      <c r="W88" s="759"/>
      <c r="X88" s="760"/>
      <c r="Y88" s="760"/>
      <c r="Z88" s="761"/>
      <c r="AA88" s="51"/>
      <c r="AB88" s="51"/>
      <c r="AC88" s="52"/>
      <c r="AD88" s="52"/>
      <c r="AE88" s="52"/>
      <c r="AF88" s="449"/>
    </row>
    <row r="89" spans="1:32" ht="12.75">
      <c r="A89" s="742" t="str">
        <f>A23</f>
        <v>Doka</v>
      </c>
      <c r="B89" s="49">
        <v>0</v>
      </c>
      <c r="C89" s="50">
        <v>0</v>
      </c>
      <c r="D89" s="50">
        <v>0</v>
      </c>
      <c r="E89" s="49">
        <v>0</v>
      </c>
      <c r="F89" s="50">
        <v>0</v>
      </c>
      <c r="G89" s="50">
        <v>0</v>
      </c>
      <c r="H89" s="49">
        <v>0</v>
      </c>
      <c r="I89" s="50">
        <v>0</v>
      </c>
      <c r="J89" s="50">
        <v>0</v>
      </c>
      <c r="K89" s="104"/>
      <c r="L89" s="105"/>
      <c r="M89" s="105"/>
      <c r="N89" s="486">
        <v>0</v>
      </c>
      <c r="O89" s="493">
        <v>0</v>
      </c>
      <c r="P89" s="493">
        <v>2</v>
      </c>
      <c r="Q89" s="49">
        <v>2</v>
      </c>
      <c r="R89" s="50">
        <v>0</v>
      </c>
      <c r="S89" s="50">
        <v>2</v>
      </c>
      <c r="T89" s="49">
        <v>0</v>
      </c>
      <c r="U89" s="50">
        <v>0</v>
      </c>
      <c r="V89" s="50">
        <v>0</v>
      </c>
      <c r="W89" s="749" t="str">
        <f>A89</f>
        <v>Doka</v>
      </c>
      <c r="X89" s="750"/>
      <c r="Y89" s="750"/>
      <c r="Z89" s="751"/>
      <c r="AA89" s="51">
        <f>SUM(B89:V89)</f>
        <v>6</v>
      </c>
      <c r="AB89" s="51">
        <f>SUM(B90:V90)</f>
        <v>2</v>
      </c>
      <c r="AC89" s="52"/>
      <c r="AD89" s="52"/>
      <c r="AE89" s="52"/>
      <c r="AF89" s="449"/>
    </row>
    <row r="90" spans="1:32" ht="12.75">
      <c r="A90" s="742"/>
      <c r="B90" s="54"/>
      <c r="C90" s="52">
        <v>0</v>
      </c>
      <c r="D90" s="52"/>
      <c r="E90" s="54"/>
      <c r="F90" s="52">
        <v>0</v>
      </c>
      <c r="G90" s="52"/>
      <c r="H90" s="54"/>
      <c r="I90" s="52">
        <v>0</v>
      </c>
      <c r="J90" s="52"/>
      <c r="K90" s="484"/>
      <c r="L90" s="108"/>
      <c r="M90" s="108"/>
      <c r="N90" s="489"/>
      <c r="O90" s="52">
        <v>0</v>
      </c>
      <c r="P90" s="52"/>
      <c r="Q90" s="54"/>
      <c r="R90" s="52">
        <v>2</v>
      </c>
      <c r="S90" s="52"/>
      <c r="T90" s="54"/>
      <c r="U90" s="52">
        <v>0</v>
      </c>
      <c r="V90" s="52"/>
      <c r="W90" s="749"/>
      <c r="X90" s="750"/>
      <c r="Y90" s="750"/>
      <c r="Z90" s="751"/>
      <c r="AA90" s="51"/>
      <c r="AB90" s="51"/>
      <c r="AC90" s="183"/>
      <c r="AD90" s="52"/>
      <c r="AE90" s="52"/>
      <c r="AF90" s="449"/>
    </row>
    <row r="91" spans="1:32" ht="13.5" thickBot="1">
      <c r="A91" s="742"/>
      <c r="B91" s="55"/>
      <c r="C91" s="56"/>
      <c r="D91" s="56"/>
      <c r="E91" s="55"/>
      <c r="F91" s="56"/>
      <c r="G91" s="56"/>
      <c r="H91" s="55"/>
      <c r="I91" s="56"/>
      <c r="J91" s="56"/>
      <c r="K91" s="110"/>
      <c r="L91" s="111"/>
      <c r="M91" s="485"/>
      <c r="N91" s="489"/>
      <c r="O91" s="52"/>
      <c r="P91" s="52"/>
      <c r="Q91" s="55"/>
      <c r="R91" s="56"/>
      <c r="S91" s="56"/>
      <c r="T91" s="55"/>
      <c r="U91" s="56"/>
      <c r="V91" s="57"/>
      <c r="W91" s="749"/>
      <c r="X91" s="750"/>
      <c r="Y91" s="750"/>
      <c r="Z91" s="751"/>
      <c r="AA91" s="51"/>
      <c r="AB91" s="51"/>
      <c r="AC91" s="52"/>
      <c r="AD91" s="52"/>
      <c r="AE91" s="52"/>
      <c r="AF91" s="449"/>
    </row>
    <row r="92" spans="1:32" ht="12.75">
      <c r="A92" s="742" t="s">
        <v>88</v>
      </c>
      <c r="B92" s="49">
        <v>0</v>
      </c>
      <c r="C92" s="50">
        <v>0</v>
      </c>
      <c r="D92" s="50">
        <v>1</v>
      </c>
      <c r="E92" s="49">
        <v>2</v>
      </c>
      <c r="F92" s="50">
        <v>0</v>
      </c>
      <c r="G92" s="50">
        <v>0</v>
      </c>
      <c r="H92" s="49">
        <v>2</v>
      </c>
      <c r="I92" s="50">
        <v>2</v>
      </c>
      <c r="J92" s="50">
        <v>2</v>
      </c>
      <c r="K92" s="49">
        <v>2</v>
      </c>
      <c r="L92" s="50">
        <v>2</v>
      </c>
      <c r="M92" s="50">
        <v>0</v>
      </c>
      <c r="N92" s="104"/>
      <c r="O92" s="105"/>
      <c r="P92" s="105"/>
      <c r="Q92" s="486">
        <v>2</v>
      </c>
      <c r="R92" s="487">
        <v>2</v>
      </c>
      <c r="S92" s="488">
        <v>0</v>
      </c>
      <c r="T92" s="49">
        <v>0</v>
      </c>
      <c r="U92" s="50">
        <v>0</v>
      </c>
      <c r="V92" s="50">
        <v>2</v>
      </c>
      <c r="W92" s="749" t="str">
        <f>A92</f>
        <v>BASK</v>
      </c>
      <c r="X92" s="750"/>
      <c r="Y92" s="750"/>
      <c r="Z92" s="751"/>
      <c r="AA92" s="51">
        <f>SUM(B92:V92)</f>
        <v>19</v>
      </c>
      <c r="AB92" s="51">
        <f>SUM(B93:V93)</f>
        <v>6</v>
      </c>
      <c r="AC92" s="52"/>
      <c r="AD92" s="52"/>
      <c r="AE92" s="52"/>
      <c r="AF92" s="449"/>
    </row>
    <row r="93" spans="1:32" ht="12.75">
      <c r="A93" s="742"/>
      <c r="B93" s="54"/>
      <c r="C93" s="52">
        <v>0</v>
      </c>
      <c r="D93" s="52"/>
      <c r="E93" s="54"/>
      <c r="F93" s="52">
        <v>0</v>
      </c>
      <c r="G93" s="52"/>
      <c r="H93" s="54"/>
      <c r="I93" s="52">
        <v>2</v>
      </c>
      <c r="J93" s="52"/>
      <c r="K93" s="54"/>
      <c r="L93" s="52">
        <v>2</v>
      </c>
      <c r="M93" s="52"/>
      <c r="N93" s="484"/>
      <c r="O93" s="108"/>
      <c r="P93" s="108"/>
      <c r="Q93" s="489"/>
      <c r="R93" s="52">
        <v>2</v>
      </c>
      <c r="S93" s="53"/>
      <c r="T93" s="54"/>
      <c r="U93" s="52">
        <v>0</v>
      </c>
      <c r="V93" s="52"/>
      <c r="W93" s="749"/>
      <c r="X93" s="750"/>
      <c r="Y93" s="750"/>
      <c r="Z93" s="751"/>
      <c r="AA93" s="51"/>
      <c r="AB93" s="51"/>
      <c r="AC93" s="183"/>
      <c r="AD93" s="52"/>
      <c r="AE93" s="52"/>
      <c r="AF93" s="449"/>
    </row>
    <row r="94" spans="1:32" ht="13.5" thickBot="1">
      <c r="A94" s="742"/>
      <c r="B94" s="55"/>
      <c r="C94" s="56"/>
      <c r="D94" s="56"/>
      <c r="E94" s="55"/>
      <c r="F94" s="56"/>
      <c r="G94" s="56"/>
      <c r="H94" s="55"/>
      <c r="I94" s="56"/>
      <c r="J94" s="56"/>
      <c r="K94" s="55"/>
      <c r="L94" s="56"/>
      <c r="M94" s="56"/>
      <c r="N94" s="110"/>
      <c r="O94" s="111"/>
      <c r="P94" s="485"/>
      <c r="Q94" s="490"/>
      <c r="R94" s="491"/>
      <c r="S94" s="492"/>
      <c r="T94" s="55"/>
      <c r="U94" s="56"/>
      <c r="V94" s="57"/>
      <c r="W94" s="749"/>
      <c r="X94" s="750"/>
      <c r="Y94" s="750"/>
      <c r="Z94" s="751"/>
      <c r="AA94" s="51"/>
      <c r="AB94" s="51"/>
      <c r="AC94" s="52"/>
      <c r="AD94" s="52"/>
      <c r="AE94" s="52"/>
      <c r="AF94" s="449"/>
    </row>
    <row r="95" spans="1:32" ht="12.75">
      <c r="A95" s="738" t="s">
        <v>53</v>
      </c>
      <c r="B95" s="49">
        <v>0</v>
      </c>
      <c r="C95" s="50">
        <v>0</v>
      </c>
      <c r="D95" s="50">
        <v>0</v>
      </c>
      <c r="E95" s="49">
        <v>0</v>
      </c>
      <c r="F95" s="50">
        <v>0</v>
      </c>
      <c r="G95" s="50">
        <v>0</v>
      </c>
      <c r="H95" s="49">
        <v>2</v>
      </c>
      <c r="I95" s="50">
        <v>2</v>
      </c>
      <c r="J95" s="50">
        <v>0</v>
      </c>
      <c r="K95" s="49">
        <v>0</v>
      </c>
      <c r="L95" s="50">
        <v>2</v>
      </c>
      <c r="M95" s="50">
        <v>0</v>
      </c>
      <c r="N95" s="49">
        <v>0</v>
      </c>
      <c r="O95" s="50">
        <v>0</v>
      </c>
      <c r="P95" s="50">
        <v>2</v>
      </c>
      <c r="Q95" s="104"/>
      <c r="R95" s="105"/>
      <c r="S95" s="105"/>
      <c r="T95" s="486">
        <v>0</v>
      </c>
      <c r="U95" s="487">
        <v>0</v>
      </c>
      <c r="V95" s="487">
        <v>0</v>
      </c>
      <c r="W95" s="749" t="str">
        <f>A95</f>
        <v>Premi Food</v>
      </c>
      <c r="X95" s="750"/>
      <c r="Y95" s="750"/>
      <c r="Z95" s="751"/>
      <c r="AA95" s="51">
        <f>SUM(B95:V95)</f>
        <v>8</v>
      </c>
      <c r="AB95" s="51">
        <f>SUM(B96:V96)</f>
        <v>2</v>
      </c>
      <c r="AC95" s="52"/>
      <c r="AD95" s="52"/>
      <c r="AE95" s="52"/>
      <c r="AF95" s="449"/>
    </row>
    <row r="96" spans="1:32" ht="12.75">
      <c r="A96" s="738"/>
      <c r="B96" s="54"/>
      <c r="C96" s="52">
        <v>0</v>
      </c>
      <c r="D96" s="52"/>
      <c r="E96" s="54"/>
      <c r="F96" s="52">
        <v>0</v>
      </c>
      <c r="G96" s="52"/>
      <c r="H96" s="54"/>
      <c r="I96" s="52">
        <v>2</v>
      </c>
      <c r="J96" s="52"/>
      <c r="K96" s="54"/>
      <c r="L96" s="52">
        <v>0</v>
      </c>
      <c r="M96" s="52"/>
      <c r="N96" s="54"/>
      <c r="O96" s="52">
        <v>0</v>
      </c>
      <c r="P96" s="52"/>
      <c r="Q96" s="484"/>
      <c r="R96" s="108"/>
      <c r="S96" s="108"/>
      <c r="T96" s="489"/>
      <c r="U96" s="52">
        <v>0</v>
      </c>
      <c r="V96" s="52"/>
      <c r="W96" s="749"/>
      <c r="X96" s="750"/>
      <c r="Y96" s="750"/>
      <c r="Z96" s="751"/>
      <c r="AA96" s="51"/>
      <c r="AB96" s="51"/>
      <c r="AC96" s="183"/>
      <c r="AD96" s="52"/>
      <c r="AE96" s="52"/>
      <c r="AF96" s="449"/>
    </row>
    <row r="97" spans="1:32" ht="13.5" thickBot="1">
      <c r="A97" s="738"/>
      <c r="B97" s="55"/>
      <c r="C97" s="56"/>
      <c r="D97" s="56"/>
      <c r="E97" s="55"/>
      <c r="F97" s="56"/>
      <c r="G97" s="56"/>
      <c r="H97" s="55"/>
      <c r="I97" s="56"/>
      <c r="J97" s="56"/>
      <c r="K97" s="55"/>
      <c r="L97" s="56"/>
      <c r="M97" s="56"/>
      <c r="N97" s="55"/>
      <c r="O97" s="56"/>
      <c r="P97" s="56"/>
      <c r="Q97" s="110"/>
      <c r="R97" s="111"/>
      <c r="S97" s="485"/>
      <c r="T97" s="490"/>
      <c r="U97" s="491"/>
      <c r="V97" s="491"/>
      <c r="W97" s="749"/>
      <c r="X97" s="750"/>
      <c r="Y97" s="750"/>
      <c r="Z97" s="751"/>
      <c r="AA97" s="51"/>
      <c r="AB97" s="51"/>
      <c r="AC97" s="52"/>
      <c r="AD97" s="52"/>
      <c r="AE97" s="52"/>
      <c r="AF97" s="449"/>
    </row>
    <row r="98" spans="1:32" ht="12.75">
      <c r="A98" s="742" t="str">
        <f>A32</f>
        <v>HANSAB</v>
      </c>
      <c r="B98" s="49">
        <v>2</v>
      </c>
      <c r="C98" s="50">
        <v>0</v>
      </c>
      <c r="D98" s="50">
        <v>2</v>
      </c>
      <c r="E98" s="49">
        <v>2</v>
      </c>
      <c r="F98" s="50">
        <v>2</v>
      </c>
      <c r="G98" s="50">
        <v>2</v>
      </c>
      <c r="H98" s="49">
        <v>2</v>
      </c>
      <c r="I98" s="50">
        <v>2</v>
      </c>
      <c r="J98" s="50">
        <v>0</v>
      </c>
      <c r="K98" s="49">
        <v>2</v>
      </c>
      <c r="L98" s="50">
        <v>2</v>
      </c>
      <c r="M98" s="50">
        <v>2</v>
      </c>
      <c r="N98" s="49">
        <v>2</v>
      </c>
      <c r="O98" s="50">
        <v>2</v>
      </c>
      <c r="P98" s="50">
        <v>0</v>
      </c>
      <c r="Q98" s="49">
        <v>2</v>
      </c>
      <c r="R98" s="50">
        <v>2</v>
      </c>
      <c r="S98" s="50">
        <v>2</v>
      </c>
      <c r="T98" s="104"/>
      <c r="U98" s="105"/>
      <c r="V98" s="105"/>
      <c r="W98" s="749" t="str">
        <f>A98</f>
        <v>HANSAB</v>
      </c>
      <c r="X98" s="750"/>
      <c r="Y98" s="750"/>
      <c r="Z98" s="751"/>
      <c r="AA98" s="51">
        <f>SUM(B98:V98)</f>
        <v>30</v>
      </c>
      <c r="AB98" s="51">
        <f>SUM(B99:V99)</f>
        <v>12</v>
      </c>
      <c r="AC98" s="52"/>
      <c r="AD98" s="52"/>
      <c r="AE98" s="52"/>
      <c r="AF98" s="449"/>
    </row>
    <row r="99" spans="1:32" ht="12.75">
      <c r="A99" s="742"/>
      <c r="B99" s="54"/>
      <c r="C99" s="52">
        <v>2</v>
      </c>
      <c r="D99" s="52"/>
      <c r="E99" s="54"/>
      <c r="F99" s="52">
        <v>2</v>
      </c>
      <c r="G99" s="52"/>
      <c r="H99" s="54"/>
      <c r="I99" s="52">
        <v>2</v>
      </c>
      <c r="J99" s="52"/>
      <c r="K99" s="54"/>
      <c r="L99" s="52">
        <v>2</v>
      </c>
      <c r="M99" s="52"/>
      <c r="N99" s="54"/>
      <c r="O99" s="52">
        <v>2</v>
      </c>
      <c r="P99" s="52"/>
      <c r="Q99" s="54"/>
      <c r="R99" s="52">
        <v>2</v>
      </c>
      <c r="S99" s="52"/>
      <c r="T99" s="484"/>
      <c r="U99" s="108"/>
      <c r="V99" s="108"/>
      <c r="W99" s="749"/>
      <c r="X99" s="750"/>
      <c r="Y99" s="750"/>
      <c r="Z99" s="751"/>
      <c r="AA99" s="51"/>
      <c r="AB99" s="51"/>
      <c r="AC99" s="183"/>
      <c r="AD99" s="52"/>
      <c r="AE99" s="52"/>
      <c r="AF99" s="449"/>
    </row>
    <row r="100" spans="1:32" ht="13.5" thickBot="1">
      <c r="A100" s="742"/>
      <c r="B100" s="55"/>
      <c r="C100" s="56"/>
      <c r="D100" s="56"/>
      <c r="E100" s="55"/>
      <c r="F100" s="56"/>
      <c r="G100" s="56"/>
      <c r="H100" s="55"/>
      <c r="I100" s="56"/>
      <c r="J100" s="56"/>
      <c r="K100" s="55"/>
      <c r="L100" s="56"/>
      <c r="M100" s="56"/>
      <c r="N100" s="55"/>
      <c r="O100" s="56"/>
      <c r="P100" s="56"/>
      <c r="Q100" s="55"/>
      <c r="R100" s="56"/>
      <c r="S100" s="56"/>
      <c r="T100" s="110"/>
      <c r="U100" s="111"/>
      <c r="V100" s="111"/>
      <c r="W100" s="749"/>
      <c r="X100" s="750"/>
      <c r="Y100" s="750"/>
      <c r="Z100" s="751"/>
      <c r="AA100" s="51"/>
      <c r="AB100" s="51"/>
      <c r="AC100" s="52"/>
      <c r="AD100" s="52"/>
      <c r="AE100" s="52"/>
      <c r="AF100" s="449"/>
    </row>
  </sheetData>
  <sheetProtection/>
  <mergeCells count="134">
    <mergeCell ref="W3:Y3"/>
    <mergeCell ref="A17:A19"/>
    <mergeCell ref="AL2:AN2"/>
    <mergeCell ref="T2:V2"/>
    <mergeCell ref="Q2:S2"/>
    <mergeCell ref="W2:Y2"/>
    <mergeCell ref="B2:D2"/>
    <mergeCell ref="Z3:AB3"/>
    <mergeCell ref="Q3:S3"/>
    <mergeCell ref="A14:A16"/>
    <mergeCell ref="AF3:AH3"/>
    <mergeCell ref="AI3:AK3"/>
    <mergeCell ref="AF2:AH2"/>
    <mergeCell ref="AR14:AR16"/>
    <mergeCell ref="AR5:AR7"/>
    <mergeCell ref="AI2:AK2"/>
    <mergeCell ref="AO2:AQ2"/>
    <mergeCell ref="AL3:AN3"/>
    <mergeCell ref="AO3:AQ3"/>
    <mergeCell ref="Z2:AB2"/>
    <mergeCell ref="E2:G2"/>
    <mergeCell ref="H2:J2"/>
    <mergeCell ref="K2:M2"/>
    <mergeCell ref="N2:P2"/>
    <mergeCell ref="AC2:AE2"/>
    <mergeCell ref="AC3:AE3"/>
    <mergeCell ref="T3:V3"/>
    <mergeCell ref="N3:P3"/>
    <mergeCell ref="K51:M51"/>
    <mergeCell ref="N51:P51"/>
    <mergeCell ref="AR20:AR22"/>
    <mergeCell ref="AR23:AR25"/>
    <mergeCell ref="AR26:AR28"/>
    <mergeCell ref="AR29:AR31"/>
    <mergeCell ref="Q51:S51"/>
    <mergeCell ref="T51:V51"/>
    <mergeCell ref="Z51:AB51"/>
    <mergeCell ref="AC51:AE51"/>
    <mergeCell ref="W80:Z82"/>
    <mergeCell ref="AC78:AE78"/>
    <mergeCell ref="AR60:AR62"/>
    <mergeCell ref="T78:V78"/>
    <mergeCell ref="A63:A65"/>
    <mergeCell ref="AR63:AR65"/>
    <mergeCell ref="AR57:AR59"/>
    <mergeCell ref="A60:A62"/>
    <mergeCell ref="A57:A59"/>
    <mergeCell ref="AR66:AR68"/>
    <mergeCell ref="AU52:AV52"/>
    <mergeCell ref="A69:A71"/>
    <mergeCell ref="AR69:AR71"/>
    <mergeCell ref="AR72:AR74"/>
    <mergeCell ref="A54:A56"/>
    <mergeCell ref="T52:V52"/>
    <mergeCell ref="AR54:AR56"/>
    <mergeCell ref="W52:Y52"/>
    <mergeCell ref="Z52:AB52"/>
    <mergeCell ref="AC52:AE52"/>
    <mergeCell ref="A5:A7"/>
    <mergeCell ref="A8:A10"/>
    <mergeCell ref="W92:Z94"/>
    <mergeCell ref="W95:Z97"/>
    <mergeCell ref="W69:Z71"/>
    <mergeCell ref="W83:Z85"/>
    <mergeCell ref="J75:O75"/>
    <mergeCell ref="W72:Z74"/>
    <mergeCell ref="W86:Z88"/>
    <mergeCell ref="W89:Z91"/>
    <mergeCell ref="A41:A43"/>
    <mergeCell ref="H51:J51"/>
    <mergeCell ref="A98:A100"/>
    <mergeCell ref="J49:O49"/>
    <mergeCell ref="B3:D3"/>
    <mergeCell ref="E3:G3"/>
    <mergeCell ref="H3:J3"/>
    <mergeCell ref="K3:M3"/>
    <mergeCell ref="A23:A25"/>
    <mergeCell ref="A26:A28"/>
    <mergeCell ref="AR41:AR43"/>
    <mergeCell ref="AR44:AR46"/>
    <mergeCell ref="A20:A22"/>
    <mergeCell ref="A11:A13"/>
    <mergeCell ref="T77:V77"/>
    <mergeCell ref="W77:Y77"/>
    <mergeCell ref="Z77:AB77"/>
    <mergeCell ref="W60:Z62"/>
    <mergeCell ref="W63:Z65"/>
    <mergeCell ref="A32:A34"/>
    <mergeCell ref="AR8:AR10"/>
    <mergeCell ref="AR11:AR13"/>
    <mergeCell ref="AR17:AR19"/>
    <mergeCell ref="AR32:AR34"/>
    <mergeCell ref="AR35:AR37"/>
    <mergeCell ref="AR38:AR40"/>
    <mergeCell ref="Q77:S77"/>
    <mergeCell ref="W98:Z100"/>
    <mergeCell ref="W51:Y51"/>
    <mergeCell ref="AC77:AE77"/>
    <mergeCell ref="W54:Z56"/>
    <mergeCell ref="W57:Z59"/>
    <mergeCell ref="W66:Z68"/>
    <mergeCell ref="Q52:S52"/>
    <mergeCell ref="W78:Y78"/>
    <mergeCell ref="Z78:AB78"/>
    <mergeCell ref="A86:A88"/>
    <mergeCell ref="A92:A94"/>
    <mergeCell ref="N78:P78"/>
    <mergeCell ref="Q78:S78"/>
    <mergeCell ref="N77:P77"/>
    <mergeCell ref="A89:A91"/>
    <mergeCell ref="A83:A85"/>
    <mergeCell ref="H78:J78"/>
    <mergeCell ref="K78:M78"/>
    <mergeCell ref="A80:A82"/>
    <mergeCell ref="A29:A31"/>
    <mergeCell ref="A72:A74"/>
    <mergeCell ref="B78:D78"/>
    <mergeCell ref="E78:G78"/>
    <mergeCell ref="A44:A46"/>
    <mergeCell ref="A66:A68"/>
    <mergeCell ref="A35:A37"/>
    <mergeCell ref="A38:A40"/>
    <mergeCell ref="B51:D51"/>
    <mergeCell ref="E51:G51"/>
    <mergeCell ref="A95:A97"/>
    <mergeCell ref="B52:D52"/>
    <mergeCell ref="E52:G52"/>
    <mergeCell ref="H52:J52"/>
    <mergeCell ref="K52:M52"/>
    <mergeCell ref="N52:P52"/>
    <mergeCell ref="B77:D77"/>
    <mergeCell ref="E77:G77"/>
    <mergeCell ref="H77:J77"/>
    <mergeCell ref="K77:M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O7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8515625" style="15" customWidth="1"/>
    <col min="2" max="2" width="7.421875" style="16" customWidth="1"/>
    <col min="3" max="3" width="36.140625" style="17" customWidth="1"/>
    <col min="4" max="4" width="32.57421875" style="18" customWidth="1"/>
    <col min="5" max="5" width="15.57421875" style="16" customWidth="1"/>
    <col min="6" max="6" width="15.28125" style="16" customWidth="1"/>
    <col min="7" max="7" width="16.28125" style="0" bestFit="1" customWidth="1"/>
    <col min="8" max="8" width="10.8515625" style="17" customWidth="1"/>
    <col min="9" max="9" width="18.421875" style="15" customWidth="1"/>
    <col min="10" max="10" width="24.421875" style="16" customWidth="1"/>
    <col min="11" max="12" width="9.57421875" style="16" customWidth="1"/>
    <col min="13" max="13" width="11.28125" style="16" customWidth="1"/>
    <col min="14" max="14" width="10.7109375" style="16" customWidth="1"/>
    <col min="15" max="15" width="14.28125" style="15" customWidth="1"/>
    <col min="16" max="16384" width="9.140625" style="15" customWidth="1"/>
  </cols>
  <sheetData>
    <row r="1" ht="13.5" customHeight="1"/>
    <row r="2" ht="15.75" hidden="1"/>
    <row r="8" ht="15.75">
      <c r="J8" s="19"/>
    </row>
    <row r="9" ht="16.5" thickBot="1"/>
    <row r="10" spans="1:15" ht="116.25" customHeight="1" thickBot="1">
      <c r="A10" s="20"/>
      <c r="B10" s="21" t="s">
        <v>0</v>
      </c>
      <c r="C10" s="124" t="s">
        <v>1</v>
      </c>
      <c r="D10" s="22" t="s">
        <v>7</v>
      </c>
      <c r="E10" s="136" t="s">
        <v>8</v>
      </c>
      <c r="F10" s="135" t="s">
        <v>35</v>
      </c>
      <c r="G10" s="134" t="s">
        <v>54</v>
      </c>
      <c r="H10" s="15"/>
      <c r="I10" s="16"/>
      <c r="N10" s="15"/>
      <c r="O10" s="23"/>
    </row>
    <row r="11" spans="1:7" ht="19.5" thickBot="1">
      <c r="A11" s="20"/>
      <c r="B11" s="208">
        <v>1</v>
      </c>
      <c r="C11" s="367" t="str">
        <f>Rezultati!A137</f>
        <v>Flowers</v>
      </c>
      <c r="D11" s="367" t="str">
        <f>Rezultati!B137</f>
        <v>Karina Petrova</v>
      </c>
      <c r="E11" s="367">
        <f>Rezultati!AV137</f>
        <v>39</v>
      </c>
      <c r="F11" s="368">
        <f>SUM(Rezultati!AU137)</f>
        <v>5913</v>
      </c>
      <c r="G11" s="369">
        <f>Rezultati!AW137</f>
        <v>143.6153846153846</v>
      </c>
    </row>
    <row r="12" spans="1:7" ht="19.5" thickBot="1">
      <c r="A12" s="20"/>
      <c r="B12" s="208">
        <v>2</v>
      </c>
      <c r="C12" s="367" t="str">
        <f>Rezultati!A141</f>
        <v>Flowers</v>
      </c>
      <c r="D12" s="367" t="str">
        <f>Rezultati!B141</f>
        <v>Olga Morozova</v>
      </c>
      <c r="E12" s="367">
        <f>Rezultati!AV141</f>
        <v>39</v>
      </c>
      <c r="F12" s="367">
        <f>SUM(Rezultati!AU141)</f>
        <v>5702</v>
      </c>
      <c r="G12" s="369">
        <f>Rezultati!AW141</f>
        <v>138.2051282051282</v>
      </c>
    </row>
    <row r="13" spans="1:7" ht="19.5" thickBot="1">
      <c r="A13" s="20"/>
      <c r="B13" s="208">
        <v>3</v>
      </c>
      <c r="C13" s="367" t="str">
        <f>Rezultati!A87</f>
        <v>BK RIX</v>
      </c>
      <c r="D13" s="367" t="str">
        <f>Rezultati!B87</f>
        <v>Linda Švēde</v>
      </c>
      <c r="E13" s="367">
        <f>Rezultati!AV87</f>
        <v>33</v>
      </c>
      <c r="F13" s="367">
        <f>SUM(Rezultati!AU87)</f>
        <v>4708</v>
      </c>
      <c r="G13" s="369">
        <f>Rezultati!AW87</f>
        <v>134.66666666666666</v>
      </c>
    </row>
    <row r="14" spans="1:7" ht="19.5" thickBot="1">
      <c r="A14" s="20"/>
      <c r="B14" s="363">
        <v>4</v>
      </c>
      <c r="C14" s="364" t="str">
        <f>Rezultati!A143</f>
        <v>Flowers</v>
      </c>
      <c r="D14" s="364" t="str">
        <f>Rezultati!B143</f>
        <v>Olga Šakaļuka</v>
      </c>
      <c r="E14" s="364">
        <f>Rezultati!AV143</f>
        <v>36</v>
      </c>
      <c r="F14" s="364">
        <f>SUM(Rezultati!AU143)</f>
        <v>5105</v>
      </c>
      <c r="G14" s="365">
        <f>Rezultati!AW143</f>
        <v>133.80555555555554</v>
      </c>
    </row>
    <row r="15" spans="1:7" ht="19.5" thickBot="1">
      <c r="A15" s="20"/>
      <c r="B15" s="363">
        <v>5</v>
      </c>
      <c r="C15" s="364" t="str">
        <f>Rezultati!A44</f>
        <v>Pink Power (Foršais)</v>
      </c>
      <c r="D15" s="364" t="str">
        <f>Rezultati!B44</f>
        <v>Sanita Roze</v>
      </c>
      <c r="E15" s="364">
        <f>Rezultati!AV44</f>
        <v>36</v>
      </c>
      <c r="F15" s="364">
        <f>Rezultati!AU44</f>
        <v>5069</v>
      </c>
      <c r="G15" s="365">
        <f>Rezultati!AW44</f>
        <v>132.80555555555554</v>
      </c>
    </row>
    <row r="16" spans="1:7" ht="19.5" thickBot="1">
      <c r="A16" s="20"/>
      <c r="B16" s="363">
        <v>6</v>
      </c>
      <c r="C16" s="364" t="str">
        <f>Rezultati!A97</f>
        <v>BK RIX</v>
      </c>
      <c r="D16" s="364" t="str">
        <f>Rezultati!B97</f>
        <v>Ilga Cimdiņa</v>
      </c>
      <c r="E16" s="364">
        <f>Rezultati!AV97</f>
        <v>27</v>
      </c>
      <c r="F16" s="364">
        <f>SUM(Rezultati!AU97)</f>
        <v>3789</v>
      </c>
      <c r="G16" s="365">
        <f>Rezultati!AW97</f>
        <v>132.33333333333334</v>
      </c>
    </row>
    <row r="17" spans="1:7" ht="19.5" thickBot="1">
      <c r="A17" s="20"/>
      <c r="B17" s="24">
        <v>7</v>
      </c>
      <c r="C17" s="9" t="str">
        <f>Rezultati!A147</f>
        <v>BASK</v>
      </c>
      <c r="D17" s="9" t="str">
        <f>Rezultati!B147</f>
        <v>Jeļena Kuruško</v>
      </c>
      <c r="E17" s="9">
        <f>Rezultati!AV147</f>
        <v>39</v>
      </c>
      <c r="F17" s="9">
        <f>SUM(Rezultati!AU147)</f>
        <v>5434</v>
      </c>
      <c r="G17" s="204">
        <f>Rezultati!AW147</f>
        <v>131.33333333333334</v>
      </c>
    </row>
    <row r="18" spans="1:7" ht="19.5" thickBot="1">
      <c r="A18" s="20"/>
      <c r="B18" s="24">
        <v>8</v>
      </c>
      <c r="C18" s="9" t="str">
        <f>Rezultati!A105</f>
        <v>Doka</v>
      </c>
      <c r="D18" s="9" t="str">
        <f>Rezultati!B105</f>
        <v>Solvita Tauriņa</v>
      </c>
      <c r="E18" s="9">
        <f>Rezultati!AV105</f>
        <v>4</v>
      </c>
      <c r="F18" s="9">
        <f>SUM(Rezultati!AU105)</f>
        <v>550</v>
      </c>
      <c r="G18" s="204">
        <f>Rezultati!AW105</f>
        <v>129.5</v>
      </c>
    </row>
    <row r="19" spans="1:7" ht="19.5" thickBot="1">
      <c r="A19" s="20"/>
      <c r="B19" s="24">
        <v>9</v>
      </c>
      <c r="C19" s="9" t="str">
        <f>Rezultati!A135</f>
        <v>Flowers</v>
      </c>
      <c r="D19" s="9" t="str">
        <f>Rezultati!B135</f>
        <v>Alla Karpuņina</v>
      </c>
      <c r="E19" s="9">
        <f>Rezultati!AV135</f>
        <v>27</v>
      </c>
      <c r="F19" s="9">
        <f>SUM(Rezultati!AU135)</f>
        <v>3699</v>
      </c>
      <c r="G19" s="204">
        <f>Rezultati!AW135</f>
        <v>129</v>
      </c>
    </row>
    <row r="20" spans="1:7" ht="19.5" thickBot="1">
      <c r="A20" s="20"/>
      <c r="B20" s="24">
        <v>10</v>
      </c>
      <c r="C20" s="9" t="str">
        <f>Rezultati!A41</f>
        <v>Pink Power (Foršais)</v>
      </c>
      <c r="D20" s="9" t="str">
        <f>Rezultati!B41</f>
        <v>Kristīne Seile</v>
      </c>
      <c r="E20" s="9">
        <f>Rezultati!AV41</f>
        <v>3</v>
      </c>
      <c r="F20" s="9">
        <f>SUM(Rezultati!AU41)</f>
        <v>382</v>
      </c>
      <c r="G20" s="204">
        <f>Rezultati!AW41</f>
        <v>119.33333333333333</v>
      </c>
    </row>
    <row r="21" spans="2:7" ht="19.5" thickBot="1">
      <c r="B21" s="24">
        <v>11</v>
      </c>
      <c r="C21" s="9" t="str">
        <f>Rezultati!A107</f>
        <v>Doka</v>
      </c>
      <c r="D21" s="9" t="str">
        <f>Rezultati!B107</f>
        <v>Ilze Raņķe</v>
      </c>
      <c r="E21" s="9">
        <f>Rezultati!AV107</f>
        <v>39</v>
      </c>
      <c r="F21" s="9">
        <f>SUM(Rezultati!AU107)</f>
        <v>4958</v>
      </c>
      <c r="G21" s="204">
        <f>Rezultati!AW107</f>
        <v>119.12820512820512</v>
      </c>
    </row>
    <row r="22" spans="2:7" ht="19.5" thickBot="1">
      <c r="B22" s="24">
        <v>12</v>
      </c>
      <c r="C22" s="9" t="str">
        <f>Rezultati!A30</f>
        <v>Premi Food</v>
      </c>
      <c r="D22" s="9" t="str">
        <f>Rezultati!B30</f>
        <v>Irina Borisova</v>
      </c>
      <c r="E22" s="9">
        <f>Rezultati!AV30</f>
        <v>29</v>
      </c>
      <c r="F22" s="9">
        <f>SUM(Rezultati!AU30)</f>
        <v>3504</v>
      </c>
      <c r="G22" s="204">
        <f>Rezultati!AW30</f>
        <v>112.82758620689656</v>
      </c>
    </row>
    <row r="23" spans="2:7" ht="19.5" thickBot="1">
      <c r="B23" s="24">
        <v>13</v>
      </c>
      <c r="C23" s="9" t="str">
        <f>Rezultati!A165</f>
        <v>Nuda Veritas</v>
      </c>
      <c r="D23" s="9" t="str">
        <f>Rezultati!B165</f>
        <v>Elīna Krūmiņa</v>
      </c>
      <c r="E23" s="9">
        <f>Rezultati!AV165</f>
        <v>3</v>
      </c>
      <c r="F23" s="9">
        <f>Rezultati!AU165</f>
        <v>340</v>
      </c>
      <c r="G23" s="204">
        <f>Rezultati!AW165</f>
        <v>105.33333333333333</v>
      </c>
    </row>
    <row r="24" spans="2:7" ht="19.5" thickBot="1">
      <c r="B24" s="24">
        <v>14</v>
      </c>
      <c r="C24" s="9" t="str">
        <f>Rezultati!A23</f>
        <v>HANSAB</v>
      </c>
      <c r="D24" s="9" t="str">
        <f>Rezultati!B23</f>
        <v>Ieva Kuolliška</v>
      </c>
      <c r="E24" s="9">
        <f>Rezultati!AV23</f>
        <v>3</v>
      </c>
      <c r="F24" s="9">
        <f>Rezultati!AU23</f>
        <v>285</v>
      </c>
      <c r="G24" s="204">
        <f>Rezultati!AW23</f>
        <v>87</v>
      </c>
    </row>
    <row r="25" spans="2:7" ht="19.5" thickBot="1">
      <c r="B25" s="24">
        <v>15</v>
      </c>
      <c r="C25" s="9" t="str">
        <f>Rezultati!A22</f>
        <v>HANSAB</v>
      </c>
      <c r="D25" s="9" t="str">
        <f>Rezultati!B22</f>
        <v>Alina Daija</v>
      </c>
      <c r="E25" s="9">
        <f>Rezultati!AV22</f>
        <v>3</v>
      </c>
      <c r="F25" s="9">
        <f>Rezultati!AU22</f>
        <v>255</v>
      </c>
      <c r="G25" s="204">
        <f>Rezultati!AW22</f>
        <v>77</v>
      </c>
    </row>
    <row r="26" spans="3:7" ht="15.75">
      <c r="C26" s="26"/>
      <c r="D26" s="27"/>
      <c r="E26" s="25"/>
      <c r="F26" s="25"/>
      <c r="G26" s="28"/>
    </row>
    <row r="27" spans="3:7" ht="15.75">
      <c r="C27" s="26"/>
      <c r="D27" s="27"/>
      <c r="E27" s="25"/>
      <c r="F27" s="25"/>
      <c r="G27" s="28"/>
    </row>
    <row r="28" spans="3:7" ht="15.75">
      <c r="C28" s="26"/>
      <c r="D28" s="27"/>
      <c r="E28" s="25"/>
      <c r="F28" s="25"/>
      <c r="G28" s="28"/>
    </row>
    <row r="29" spans="3:7" ht="15.75">
      <c r="C29" s="26"/>
      <c r="D29" s="27"/>
      <c r="E29" s="25"/>
      <c r="F29" s="25"/>
      <c r="G29" s="28"/>
    </row>
    <row r="30" spans="2:7" ht="15.75">
      <c r="B30" s="25"/>
      <c r="C30" s="26"/>
      <c r="D30" s="27"/>
      <c r="E30" s="25"/>
      <c r="F30" s="25"/>
      <c r="G30" s="28"/>
    </row>
    <row r="31" spans="2:7" ht="15.75">
      <c r="B31" s="25"/>
      <c r="C31" s="26"/>
      <c r="D31" s="27"/>
      <c r="E31" s="25"/>
      <c r="F31" s="25"/>
      <c r="G31" s="28"/>
    </row>
    <row r="32" spans="1:8" ht="15.75">
      <c r="A32" s="20"/>
      <c r="B32" s="25"/>
      <c r="C32" s="26"/>
      <c r="D32" s="27"/>
      <c r="E32" s="25"/>
      <c r="F32" s="25"/>
      <c r="G32" s="28"/>
      <c r="H32" s="26"/>
    </row>
    <row r="33" spans="1:8" ht="15.75">
      <c r="A33" s="20"/>
      <c r="B33" s="25"/>
      <c r="C33" s="26"/>
      <c r="D33" s="27"/>
      <c r="E33" s="25"/>
      <c r="F33" s="25"/>
      <c r="G33" s="28"/>
      <c r="H33" s="26"/>
    </row>
    <row r="34" spans="1:8" ht="15.75">
      <c r="A34" s="20"/>
      <c r="B34" s="25"/>
      <c r="C34" s="29"/>
      <c r="D34" s="29"/>
      <c r="E34" s="29"/>
      <c r="F34" s="29"/>
      <c r="G34" s="25"/>
      <c r="H34" s="26"/>
    </row>
    <row r="35" spans="1:8" ht="15.75">
      <c r="A35" s="20"/>
      <c r="B35" s="25"/>
      <c r="C35" s="26"/>
      <c r="D35" s="27"/>
      <c r="E35" s="25"/>
      <c r="F35" s="30"/>
      <c r="G35" s="31"/>
      <c r="H35" s="26"/>
    </row>
    <row r="36" spans="1:8" ht="15.75">
      <c r="A36" s="20"/>
      <c r="B36" s="25"/>
      <c r="C36" s="26"/>
      <c r="D36" s="27"/>
      <c r="E36" s="25"/>
      <c r="F36" s="30"/>
      <c r="G36" s="31"/>
      <c r="H36" s="26"/>
    </row>
    <row r="37" spans="1:8" ht="15.75">
      <c r="A37" s="20"/>
      <c r="B37" s="25"/>
      <c r="C37" s="26"/>
      <c r="D37" s="27"/>
      <c r="E37" s="25"/>
      <c r="F37" s="30"/>
      <c r="G37" s="31"/>
      <c r="H37" s="26"/>
    </row>
    <row r="38" spans="1:8" ht="15.75">
      <c r="A38" s="20"/>
      <c r="B38" s="25"/>
      <c r="C38" s="26"/>
      <c r="D38" s="27"/>
      <c r="E38" s="25"/>
      <c r="F38" s="30"/>
      <c r="G38" s="31"/>
      <c r="H38" s="26"/>
    </row>
    <row r="39" spans="1:8" ht="15.75">
      <c r="A39" s="20"/>
      <c r="B39" s="29"/>
      <c r="C39" s="26"/>
      <c r="D39" s="27"/>
      <c r="E39" s="25"/>
      <c r="F39" s="30"/>
      <c r="G39" s="31"/>
      <c r="H39" s="26"/>
    </row>
    <row r="40" spans="1:8" ht="15.75">
      <c r="A40" s="20"/>
      <c r="B40" s="25"/>
      <c r="C40" s="26"/>
      <c r="D40" s="27"/>
      <c r="E40" s="25"/>
      <c r="F40" s="30"/>
      <c r="G40" s="31"/>
      <c r="H40" s="26"/>
    </row>
    <row r="41" spans="1:8" ht="15.75">
      <c r="A41" s="20"/>
      <c r="B41" s="25"/>
      <c r="C41" s="26"/>
      <c r="D41" s="27"/>
      <c r="E41" s="25"/>
      <c r="F41" s="30"/>
      <c r="G41" s="31"/>
      <c r="H41" s="26"/>
    </row>
    <row r="42" spans="1:8" ht="15.75">
      <c r="A42" s="20"/>
      <c r="B42" s="25"/>
      <c r="C42" s="26"/>
      <c r="D42" s="27"/>
      <c r="E42" s="25"/>
      <c r="F42" s="30"/>
      <c r="G42" s="31"/>
      <c r="H42" s="26"/>
    </row>
    <row r="43" spans="1:8" ht="15.75">
      <c r="A43" s="20"/>
      <c r="B43" s="25"/>
      <c r="C43" s="26"/>
      <c r="D43" s="27"/>
      <c r="E43" s="25"/>
      <c r="F43" s="30"/>
      <c r="G43" s="31"/>
      <c r="H43" s="26"/>
    </row>
    <row r="44" spans="1:8" ht="15.75">
      <c r="A44" s="20"/>
      <c r="B44" s="25"/>
      <c r="C44" s="26"/>
      <c r="D44" s="27"/>
      <c r="E44" s="25"/>
      <c r="F44" s="30"/>
      <c r="G44" s="31"/>
      <c r="H44" s="26"/>
    </row>
    <row r="45" spans="1:8" ht="15.75">
      <c r="A45" s="20"/>
      <c r="B45" s="25"/>
      <c r="C45" s="26"/>
      <c r="D45" s="27"/>
      <c r="E45" s="25"/>
      <c r="F45" s="30"/>
      <c r="G45" s="31"/>
      <c r="H45" s="26"/>
    </row>
    <row r="46" spans="1:8" ht="15.75">
      <c r="A46" s="20"/>
      <c r="B46" s="25"/>
      <c r="C46" s="26"/>
      <c r="D46" s="27"/>
      <c r="E46" s="25"/>
      <c r="F46" s="30"/>
      <c r="G46" s="31"/>
      <c r="H46" s="32"/>
    </row>
    <row r="47" spans="1:8" ht="15.75">
      <c r="A47" s="20"/>
      <c r="B47" s="25"/>
      <c r="C47" s="26"/>
      <c r="D47" s="27"/>
      <c r="E47" s="25"/>
      <c r="F47" s="30"/>
      <c r="G47" s="31"/>
      <c r="H47" s="26"/>
    </row>
    <row r="48" spans="1:8" ht="15.75">
      <c r="A48" s="20"/>
      <c r="B48" s="25"/>
      <c r="C48" s="26"/>
      <c r="D48" s="27"/>
      <c r="E48" s="25"/>
      <c r="F48" s="30"/>
      <c r="G48" s="31"/>
      <c r="H48" s="26"/>
    </row>
    <row r="49" spans="1:8" ht="15.75">
      <c r="A49" s="20"/>
      <c r="B49" s="25"/>
      <c r="C49" s="26"/>
      <c r="D49" s="27"/>
      <c r="E49" s="25"/>
      <c r="F49" s="30"/>
      <c r="G49" s="31"/>
      <c r="H49" s="26"/>
    </row>
    <row r="50" spans="1:8" ht="15.75">
      <c r="A50" s="20"/>
      <c r="B50" s="25"/>
      <c r="C50" s="26"/>
      <c r="D50" s="27"/>
      <c r="E50" s="25"/>
      <c r="F50" s="30"/>
      <c r="G50" s="31"/>
      <c r="H50" s="26"/>
    </row>
    <row r="51" spans="1:8" ht="15.75">
      <c r="A51" s="20"/>
      <c r="B51" s="25"/>
      <c r="C51" s="26"/>
      <c r="D51" s="27"/>
      <c r="E51" s="25"/>
      <c r="F51" s="30"/>
      <c r="G51" s="31"/>
      <c r="H51" s="26"/>
    </row>
    <row r="52" spans="1:8" ht="15.75">
      <c r="A52" s="20"/>
      <c r="B52" s="25"/>
      <c r="C52" s="26"/>
      <c r="D52" s="27"/>
      <c r="E52" s="25"/>
      <c r="F52" s="30"/>
      <c r="G52" s="31"/>
      <c r="H52" s="26"/>
    </row>
    <row r="53" spans="1:8" ht="15.75">
      <c r="A53" s="20"/>
      <c r="B53" s="25"/>
      <c r="C53" s="26"/>
      <c r="D53" s="27"/>
      <c r="E53" s="25"/>
      <c r="F53" s="30"/>
      <c r="G53" s="31"/>
      <c r="H53" s="26"/>
    </row>
    <row r="54" spans="1:8" ht="15.75">
      <c r="A54" s="20"/>
      <c r="B54" s="25"/>
      <c r="C54" s="26"/>
      <c r="D54" s="27"/>
      <c r="E54" s="25"/>
      <c r="F54" s="30"/>
      <c r="G54" s="31"/>
      <c r="H54" s="26"/>
    </row>
    <row r="55" spans="1:8" ht="15.75">
      <c r="A55" s="20"/>
      <c r="B55" s="25"/>
      <c r="C55" s="26"/>
      <c r="D55" s="27"/>
      <c r="E55" s="25"/>
      <c r="F55" s="30"/>
      <c r="G55" s="31"/>
      <c r="H55" s="26"/>
    </row>
    <row r="56" spans="1:8" ht="15.75">
      <c r="A56" s="20"/>
      <c r="B56" s="25"/>
      <c r="C56" s="26"/>
      <c r="D56" s="27"/>
      <c r="E56" s="25"/>
      <c r="F56" s="30"/>
      <c r="G56" s="31"/>
      <c r="H56" s="26"/>
    </row>
    <row r="57" spans="1:8" ht="15.75">
      <c r="A57" s="20"/>
      <c r="B57" s="25"/>
      <c r="C57" s="33"/>
      <c r="D57" s="34"/>
      <c r="E57" s="35"/>
      <c r="F57" s="35"/>
      <c r="G57" s="25"/>
      <c r="H57" s="26"/>
    </row>
    <row r="58" spans="1:8" ht="15.75">
      <c r="A58" s="20"/>
      <c r="B58" s="25"/>
      <c r="C58" s="26"/>
      <c r="D58" s="27"/>
      <c r="E58" s="25"/>
      <c r="F58" s="25"/>
      <c r="G58" s="25"/>
      <c r="H58" s="26"/>
    </row>
    <row r="59" spans="1:8" ht="15.75">
      <c r="A59" s="20"/>
      <c r="B59" s="25"/>
      <c r="C59" s="26"/>
      <c r="D59" s="27"/>
      <c r="E59" s="25"/>
      <c r="F59" s="25"/>
      <c r="G59" s="25"/>
      <c r="H59" s="26"/>
    </row>
    <row r="60" spans="1:8" ht="15.75">
      <c r="A60" s="20"/>
      <c r="B60" s="25"/>
      <c r="C60" s="26"/>
      <c r="D60" s="27"/>
      <c r="E60" s="25"/>
      <c r="F60" s="25"/>
      <c r="G60" s="25"/>
      <c r="H60" s="26"/>
    </row>
    <row r="61" spans="1:8" ht="15.75">
      <c r="A61" s="20"/>
      <c r="B61" s="25"/>
      <c r="C61" s="36"/>
      <c r="D61" s="27"/>
      <c r="E61" s="25"/>
      <c r="F61" s="12"/>
      <c r="G61" s="12"/>
      <c r="H61" s="26"/>
    </row>
    <row r="62" spans="1:8" ht="15.75">
      <c r="A62" s="20"/>
      <c r="B62" s="37"/>
      <c r="C62" s="26"/>
      <c r="D62" s="27"/>
      <c r="E62" s="28"/>
      <c r="F62" s="38"/>
      <c r="G62" s="38"/>
      <c r="H62" s="26"/>
    </row>
    <row r="63" spans="1:8" ht="15.75">
      <c r="A63" s="20"/>
      <c r="B63" s="39"/>
      <c r="C63" s="20"/>
      <c r="D63" s="25"/>
      <c r="E63" s="25"/>
      <c r="F63" s="25"/>
      <c r="G63" s="25"/>
      <c r="H63" s="26"/>
    </row>
    <row r="64" spans="1:8" ht="15.75">
      <c r="A64" s="20"/>
      <c r="B64" s="39"/>
      <c r="C64" s="26"/>
      <c r="D64" s="27"/>
      <c r="E64" s="25"/>
      <c r="F64" s="25"/>
      <c r="G64" s="28"/>
      <c r="H64" s="26"/>
    </row>
    <row r="65" spans="1:8" ht="15.75">
      <c r="A65" s="20"/>
      <c r="B65" s="36"/>
      <c r="C65" s="26"/>
      <c r="D65" s="27"/>
      <c r="E65" s="25"/>
      <c r="F65" s="25"/>
      <c r="G65" s="28"/>
      <c r="H65" s="26"/>
    </row>
    <row r="66" spans="1:8" ht="15.75">
      <c r="A66" s="20"/>
      <c r="B66" s="25"/>
      <c r="C66" s="26"/>
      <c r="D66" s="27"/>
      <c r="E66" s="25"/>
      <c r="F66" s="25"/>
      <c r="G66" s="28"/>
      <c r="H66" s="26"/>
    </row>
    <row r="67" spans="1:8" ht="15.75">
      <c r="A67" s="20"/>
      <c r="B67" s="25"/>
      <c r="H67" s="26"/>
    </row>
    <row r="68" spans="1:8" ht="15.75">
      <c r="A68" s="20"/>
      <c r="B68" s="26"/>
      <c r="H68" s="26"/>
    </row>
    <row r="69" spans="1:8" ht="15.75">
      <c r="A69" s="20"/>
      <c r="B69" s="25"/>
      <c r="H69" s="26"/>
    </row>
    <row r="70" spans="1:8" ht="15.75">
      <c r="A70" s="20"/>
      <c r="B70" s="25"/>
      <c r="H70" s="26"/>
    </row>
    <row r="71" spans="1:8" ht="15.75">
      <c r="A71" s="20"/>
      <c r="B71" s="25"/>
      <c r="H71" s="26"/>
    </row>
    <row r="72" spans="1:8" ht="15.75">
      <c r="A72" s="20"/>
      <c r="H72" s="26"/>
    </row>
    <row r="73" spans="1:8" ht="15.75">
      <c r="A73" s="20"/>
      <c r="H73" s="2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O74"/>
  <sheetViews>
    <sheetView zoomScalePageLayoutView="0" workbookViewId="0" topLeftCell="A10">
      <selection activeCell="E16" sqref="E16"/>
    </sheetView>
  </sheetViews>
  <sheetFormatPr defaultColWidth="9.140625" defaultRowHeight="12.75"/>
  <cols>
    <col min="1" max="1" width="6.8515625" style="15" customWidth="1"/>
    <col min="2" max="2" width="7.421875" style="16" customWidth="1"/>
    <col min="3" max="3" width="36.140625" style="17" customWidth="1"/>
    <col min="4" max="4" width="32.57421875" style="18" customWidth="1"/>
    <col min="5" max="5" width="15.57421875" style="16" customWidth="1"/>
    <col min="6" max="6" width="15.28125" style="16" customWidth="1"/>
    <col min="7" max="7" width="16.28125" style="0" bestFit="1" customWidth="1"/>
    <col min="8" max="8" width="10.8515625" style="17" customWidth="1"/>
    <col min="9" max="9" width="18.421875" style="15" customWidth="1"/>
    <col min="10" max="10" width="24.421875" style="16" customWidth="1"/>
    <col min="11" max="12" width="9.57421875" style="16" customWidth="1"/>
    <col min="13" max="13" width="11.28125" style="16" customWidth="1"/>
    <col min="14" max="14" width="10.7109375" style="16" customWidth="1"/>
    <col min="15" max="15" width="14.28125" style="15" customWidth="1"/>
    <col min="16" max="16384" width="9.140625" style="15" customWidth="1"/>
  </cols>
  <sheetData>
    <row r="1" ht="13.5" customHeight="1"/>
    <row r="2" ht="15.75" hidden="1"/>
    <row r="8" ht="15.75">
      <c r="J8" s="19"/>
    </row>
    <row r="9" ht="16.5" thickBot="1"/>
    <row r="10" spans="1:15" ht="116.25" customHeight="1" thickBot="1">
      <c r="A10" s="20"/>
      <c r="B10" s="21" t="s">
        <v>0</v>
      </c>
      <c r="C10" s="124" t="s">
        <v>1</v>
      </c>
      <c r="D10" s="22" t="s">
        <v>7</v>
      </c>
      <c r="E10" s="136" t="s">
        <v>8</v>
      </c>
      <c r="F10" s="135" t="s">
        <v>35</v>
      </c>
      <c r="G10" s="134" t="s">
        <v>54</v>
      </c>
      <c r="H10" s="15"/>
      <c r="I10" s="16"/>
      <c r="N10" s="15"/>
      <c r="O10" s="23"/>
    </row>
    <row r="11" spans="1:7" ht="19.5" thickBot="1">
      <c r="A11" s="20"/>
      <c r="B11" s="208">
        <v>1</v>
      </c>
      <c r="C11" s="573" t="str">
        <f>Rezultati!A89</f>
        <v>BK RIX</v>
      </c>
      <c r="D11" s="573" t="str">
        <f>Rezultati!B89</f>
        <v>Dārta Buša</v>
      </c>
      <c r="E11" s="573">
        <f>Rezultati!AV90</f>
        <v>8</v>
      </c>
      <c r="F11" s="573">
        <f>Rezultati!AU90</f>
        <v>1301</v>
      </c>
      <c r="G11" s="574">
        <f>Rezultati!AW90</f>
        <v>154.625</v>
      </c>
    </row>
    <row r="12" spans="1:7" ht="19.5" thickBot="1">
      <c r="A12" s="20"/>
      <c r="B12" s="208">
        <v>2</v>
      </c>
      <c r="C12" s="573" t="str">
        <f>Rezultati!A87</f>
        <v>BK RIX</v>
      </c>
      <c r="D12" s="573" t="str">
        <f>Rezultati!B87</f>
        <v>Linda Švēde</v>
      </c>
      <c r="E12" s="573">
        <f>Rezultati!AV88</f>
        <v>12</v>
      </c>
      <c r="F12" s="573">
        <f>Rezultati!AU88</f>
        <v>1838</v>
      </c>
      <c r="G12" s="574">
        <f>Rezultati!AW88</f>
        <v>145.16666666666666</v>
      </c>
    </row>
    <row r="13" spans="1:7" ht="19.5" thickBot="1">
      <c r="A13" s="20"/>
      <c r="B13" s="208">
        <v>3</v>
      </c>
      <c r="C13" s="573" t="str">
        <f>Rezultati!A143</f>
        <v>Flowers</v>
      </c>
      <c r="D13" s="573" t="str">
        <f>Rezultati!B143</f>
        <v>Olga Šakaļuka</v>
      </c>
      <c r="E13" s="573">
        <f>Rezultati!AV144</f>
        <v>18</v>
      </c>
      <c r="F13" s="573">
        <f>Rezultati!AU144</f>
        <v>2750</v>
      </c>
      <c r="G13" s="574">
        <f>Rezultati!AW144</f>
        <v>144.77777777777777</v>
      </c>
    </row>
    <row r="14" spans="1:7" ht="19.5" thickBot="1">
      <c r="A14" s="20"/>
      <c r="B14" s="363">
        <v>4</v>
      </c>
      <c r="C14" s="575" t="str">
        <f>Rezultati!A44</f>
        <v>Pink Power (Foršais)</v>
      </c>
      <c r="D14" s="575" t="str">
        <f>Rezultati!B44</f>
        <v>Sanita Roze</v>
      </c>
      <c r="E14" s="575">
        <f>Rezultati!AV45</f>
        <v>18</v>
      </c>
      <c r="F14" s="575">
        <f>Rezultati!AU45</f>
        <v>2671</v>
      </c>
      <c r="G14" s="576">
        <f>Rezultati!AW45</f>
        <v>140.38888888888889</v>
      </c>
    </row>
    <row r="15" spans="1:7" ht="19.5" thickBot="1">
      <c r="A15" s="20"/>
      <c r="B15" s="363">
        <v>5</v>
      </c>
      <c r="C15" s="575" t="str">
        <f>Rezultati!A137</f>
        <v>Flowers</v>
      </c>
      <c r="D15" s="575" t="str">
        <f>Rezultati!B137</f>
        <v>Karina Petrova</v>
      </c>
      <c r="E15" s="575">
        <f>Rezultati!AV138</f>
        <v>18</v>
      </c>
      <c r="F15" s="583">
        <f>Rezultati!AU138</f>
        <v>2671</v>
      </c>
      <c r="G15" s="576">
        <f>Rezultati!AW138</f>
        <v>140.38888888888889</v>
      </c>
    </row>
    <row r="16" spans="1:7" ht="19.5" thickBot="1">
      <c r="A16" s="20"/>
      <c r="B16" s="363">
        <v>6</v>
      </c>
      <c r="C16" s="575" t="str">
        <f>Rezultati!A141</f>
        <v>Flowers</v>
      </c>
      <c r="D16" s="575" t="str">
        <f>Rezultati!B141</f>
        <v>Olga Morozova</v>
      </c>
      <c r="E16" s="575">
        <f>Rezultati!AV142</f>
        <v>18</v>
      </c>
      <c r="F16" s="575">
        <f>Rezultati!AU142</f>
        <v>2628</v>
      </c>
      <c r="G16" s="576">
        <f>Rezultati!AW142</f>
        <v>138</v>
      </c>
    </row>
    <row r="17" spans="1:7" ht="19.5" thickBot="1">
      <c r="A17" s="20"/>
      <c r="B17" s="24">
        <v>7</v>
      </c>
      <c r="C17" s="9" t="str">
        <f>Rezultati!A135</f>
        <v>Flowers</v>
      </c>
      <c r="D17" s="9" t="str">
        <f>Rezultati!B135</f>
        <v>Alla Karpuņina</v>
      </c>
      <c r="E17" s="9">
        <f>SUM(Rezultati!AV136)</f>
        <v>12</v>
      </c>
      <c r="F17" s="9">
        <f>SUM(Rezultati!AU136)</f>
        <v>1716</v>
      </c>
      <c r="G17" s="204">
        <f>SUM(Rezultati!AW136)</f>
        <v>135</v>
      </c>
    </row>
    <row r="18" spans="1:7" ht="19.5" thickBot="1">
      <c r="A18" s="20"/>
      <c r="B18" s="24">
        <v>8</v>
      </c>
      <c r="C18" s="9" t="str">
        <f>Rezultati!A97</f>
        <v>BK RIX</v>
      </c>
      <c r="D18" s="9" t="str">
        <f>Rezultati!B97</f>
        <v>Ilga Cimdiņa</v>
      </c>
      <c r="E18" s="9">
        <f>Rezultati!AV98</f>
        <v>3</v>
      </c>
      <c r="F18" s="9">
        <f>Rezultati!AU98</f>
        <v>422</v>
      </c>
      <c r="G18" s="204">
        <f>Rezultati!AW98</f>
        <v>132.66666666666666</v>
      </c>
    </row>
    <row r="19" spans="1:7" ht="19.5" thickBot="1">
      <c r="A19" s="20"/>
      <c r="B19" s="24">
        <v>9</v>
      </c>
      <c r="C19" s="9" t="str">
        <f>Rezultati!A147</f>
        <v>BASK</v>
      </c>
      <c r="D19" s="9" t="str">
        <f>Rezultati!B147</f>
        <v>Jeļena Kuruško</v>
      </c>
      <c r="E19" s="9">
        <f>Rezultati!AV148</f>
        <v>18</v>
      </c>
      <c r="F19" s="9">
        <f>Rezultati!AU148</f>
        <v>2411</v>
      </c>
      <c r="G19" s="204">
        <f>Rezultati!AW148</f>
        <v>125.94444444444446</v>
      </c>
    </row>
    <row r="20" spans="1:7" ht="19.5" thickBot="1">
      <c r="A20" s="20"/>
      <c r="B20" s="24">
        <v>10</v>
      </c>
      <c r="C20" s="9" t="str">
        <f>Rezultati!A107</f>
        <v>Doka</v>
      </c>
      <c r="D20" s="9" t="str">
        <f>Rezultati!B107</f>
        <v>Ilze Raņķe</v>
      </c>
      <c r="E20" s="9">
        <f>Rezultati!AV108</f>
        <v>18</v>
      </c>
      <c r="F20" s="9">
        <f>Rezultati!AU108</f>
        <v>2183</v>
      </c>
      <c r="G20" s="204">
        <f>Rezultati!AW108</f>
        <v>113.27777777777777</v>
      </c>
    </row>
    <row r="21" spans="2:7" ht="19.5" thickBot="1">
      <c r="B21" s="24">
        <v>11</v>
      </c>
      <c r="C21" s="9" t="str">
        <f>Rezultati!A30</f>
        <v>Premi Food</v>
      </c>
      <c r="D21" s="9" t="str">
        <f>Rezultati!B30</f>
        <v>Irina Borisova</v>
      </c>
      <c r="E21" s="9">
        <f>SUM(Rezultati!AV31)</f>
        <v>15</v>
      </c>
      <c r="F21" s="9">
        <f>SUM(Rezultati!AU31)</f>
        <v>1799</v>
      </c>
      <c r="G21" s="204">
        <f>SUM(Rezultati!AW31)</f>
        <v>111.93333333333334</v>
      </c>
    </row>
    <row r="22" spans="2:7" ht="19.5" thickBot="1">
      <c r="B22" s="24">
        <v>12</v>
      </c>
      <c r="C22" s="9" t="str">
        <f>Rezultati!A105</f>
        <v>Doka</v>
      </c>
      <c r="D22" s="9" t="str">
        <f>Rezultati!B105</f>
        <v>Solvita Tauriņa</v>
      </c>
      <c r="E22" s="9">
        <f>SUM(Rezultati!AV106)</f>
        <v>6</v>
      </c>
      <c r="F22" s="9">
        <f>SUM(Rezultati!AU106)</f>
        <v>702</v>
      </c>
      <c r="G22" s="204">
        <f>SUM(Rezultati!AW106)</f>
        <v>109</v>
      </c>
    </row>
    <row r="23" spans="2:7" ht="19.5" thickBot="1">
      <c r="B23" s="24">
        <v>13</v>
      </c>
      <c r="C23" s="9" t="str">
        <f>Rezultati!A41</f>
        <v>Pink Power (Foršais)</v>
      </c>
      <c r="D23" s="9" t="str">
        <f>Rezultati!B41</f>
        <v>Kristīne Seile</v>
      </c>
      <c r="E23" s="9"/>
      <c r="F23" s="9"/>
      <c r="G23" s="204"/>
    </row>
    <row r="24" spans="2:7" ht="19.5" thickBot="1">
      <c r="B24" s="24">
        <v>14</v>
      </c>
      <c r="C24" s="9" t="str">
        <f>Rezultati!A165</f>
        <v>Nuda Veritas</v>
      </c>
      <c r="D24" s="9" t="str">
        <f>Rezultati!B165</f>
        <v>Elīna Krūmiņa</v>
      </c>
      <c r="E24" s="9"/>
      <c r="F24" s="9"/>
      <c r="G24" s="204"/>
    </row>
    <row r="25" spans="2:7" ht="19.5" thickBot="1">
      <c r="B25" s="24"/>
      <c r="C25" s="9" t="str">
        <f>Rezultati!A23</f>
        <v>HANSAB</v>
      </c>
      <c r="D25" s="9" t="str">
        <f>Rezultati!B23</f>
        <v>Ieva Kuolliška</v>
      </c>
      <c r="E25" s="9"/>
      <c r="F25" s="9"/>
      <c r="G25" s="204"/>
    </row>
    <row r="26" spans="2:7" ht="19.5" thickBot="1">
      <c r="B26" s="24">
        <v>15</v>
      </c>
      <c r="C26" s="9" t="str">
        <f>Rezultati!A22</f>
        <v>HANSAB</v>
      </c>
      <c r="D26" s="9" t="str">
        <f>Rezultati!B22</f>
        <v>Alina Daija</v>
      </c>
      <c r="E26" s="9"/>
      <c r="F26" s="9"/>
      <c r="G26" s="204"/>
    </row>
    <row r="27" spans="3:7" ht="15.75">
      <c r="C27" s="26"/>
      <c r="D27" s="27"/>
      <c r="E27" s="25"/>
      <c r="F27" s="25"/>
      <c r="G27" s="28"/>
    </row>
    <row r="28" spans="3:7" ht="15.75">
      <c r="C28" s="26"/>
      <c r="D28" s="27"/>
      <c r="E28" s="25"/>
      <c r="F28" s="25"/>
      <c r="G28" s="28"/>
    </row>
    <row r="29" spans="3:7" ht="15.75">
      <c r="C29" s="26"/>
      <c r="D29" s="27"/>
      <c r="E29" s="25"/>
      <c r="F29" s="25"/>
      <c r="G29" s="28"/>
    </row>
    <row r="30" spans="3:7" ht="15.75">
      <c r="C30" s="26"/>
      <c r="D30" s="27"/>
      <c r="E30" s="25"/>
      <c r="F30" s="25"/>
      <c r="G30" s="28"/>
    </row>
    <row r="31" spans="2:7" ht="15.75">
      <c r="B31" s="25"/>
      <c r="C31" s="26"/>
      <c r="D31" s="27"/>
      <c r="E31" s="25"/>
      <c r="F31" s="25"/>
      <c r="G31" s="28"/>
    </row>
    <row r="32" spans="2:7" ht="15.75">
      <c r="B32" s="25"/>
      <c r="C32" s="26"/>
      <c r="D32" s="27"/>
      <c r="E32" s="25"/>
      <c r="F32" s="25"/>
      <c r="G32" s="28"/>
    </row>
    <row r="33" spans="1:8" ht="15.75">
      <c r="A33" s="20"/>
      <c r="B33" s="25"/>
      <c r="C33" s="26"/>
      <c r="D33" s="27"/>
      <c r="E33" s="25"/>
      <c r="F33" s="25"/>
      <c r="G33" s="28"/>
      <c r="H33" s="26"/>
    </row>
    <row r="34" spans="1:8" ht="15.75">
      <c r="A34" s="20"/>
      <c r="B34" s="25"/>
      <c r="C34" s="26"/>
      <c r="D34" s="27"/>
      <c r="E34" s="25"/>
      <c r="F34" s="25"/>
      <c r="G34" s="28"/>
      <c r="H34" s="26"/>
    </row>
    <row r="35" spans="1:8" ht="15.75">
      <c r="A35" s="20"/>
      <c r="B35" s="25"/>
      <c r="C35" s="29"/>
      <c r="D35" s="29"/>
      <c r="E35" s="29"/>
      <c r="F35" s="29"/>
      <c r="G35" s="25"/>
      <c r="H35" s="26"/>
    </row>
    <row r="36" spans="1:8" ht="15.75">
      <c r="A36" s="20"/>
      <c r="B36" s="25"/>
      <c r="C36" s="26"/>
      <c r="D36" s="27"/>
      <c r="E36" s="25"/>
      <c r="F36" s="30"/>
      <c r="G36" s="31"/>
      <c r="H36" s="26"/>
    </row>
    <row r="37" spans="1:8" ht="15.75">
      <c r="A37" s="20"/>
      <c r="B37" s="25"/>
      <c r="C37" s="26"/>
      <c r="D37" s="27"/>
      <c r="E37" s="25"/>
      <c r="F37" s="30"/>
      <c r="G37" s="31"/>
      <c r="H37" s="26"/>
    </row>
    <row r="38" spans="1:8" ht="15.75">
      <c r="A38" s="20"/>
      <c r="B38" s="25"/>
      <c r="C38" s="26"/>
      <c r="D38" s="27"/>
      <c r="E38" s="25"/>
      <c r="F38" s="30"/>
      <c r="G38" s="31"/>
      <c r="H38" s="26"/>
    </row>
    <row r="39" spans="1:8" ht="15.75">
      <c r="A39" s="20"/>
      <c r="B39" s="25"/>
      <c r="C39" s="26"/>
      <c r="D39" s="27"/>
      <c r="E39" s="25"/>
      <c r="F39" s="30"/>
      <c r="G39" s="31"/>
      <c r="H39" s="26"/>
    </row>
    <row r="40" spans="1:8" ht="15.75">
      <c r="A40" s="20"/>
      <c r="B40" s="29"/>
      <c r="C40" s="26"/>
      <c r="D40" s="27"/>
      <c r="E40" s="25"/>
      <c r="F40" s="30"/>
      <c r="G40" s="31"/>
      <c r="H40" s="26"/>
    </row>
    <row r="41" spans="1:8" ht="15.75">
      <c r="A41" s="20"/>
      <c r="B41" s="25"/>
      <c r="C41" s="26"/>
      <c r="D41" s="27"/>
      <c r="E41" s="25"/>
      <c r="F41" s="30"/>
      <c r="G41" s="31"/>
      <c r="H41" s="26"/>
    </row>
    <row r="42" spans="1:8" ht="15.75">
      <c r="A42" s="20"/>
      <c r="B42" s="25"/>
      <c r="C42" s="26"/>
      <c r="D42" s="27"/>
      <c r="E42" s="25"/>
      <c r="F42" s="30"/>
      <c r="G42" s="31"/>
      <c r="H42" s="26"/>
    </row>
    <row r="43" spans="1:8" ht="15.75">
      <c r="A43" s="20"/>
      <c r="B43" s="25"/>
      <c r="C43" s="26"/>
      <c r="D43" s="27"/>
      <c r="E43" s="25"/>
      <c r="F43" s="30"/>
      <c r="G43" s="31"/>
      <c r="H43" s="26"/>
    </row>
    <row r="44" spans="1:8" ht="15.75">
      <c r="A44" s="20"/>
      <c r="B44" s="25"/>
      <c r="C44" s="26"/>
      <c r="D44" s="27"/>
      <c r="E44" s="25"/>
      <c r="F44" s="30"/>
      <c r="G44" s="31"/>
      <c r="H44" s="26"/>
    </row>
    <row r="45" spans="1:8" ht="15.75">
      <c r="A45" s="20"/>
      <c r="B45" s="25"/>
      <c r="C45" s="26"/>
      <c r="D45" s="27"/>
      <c r="E45" s="25"/>
      <c r="F45" s="30"/>
      <c r="G45" s="31"/>
      <c r="H45" s="26"/>
    </row>
    <row r="46" spans="1:8" ht="15.75">
      <c r="A46" s="20"/>
      <c r="B46" s="25"/>
      <c r="C46" s="26"/>
      <c r="D46" s="27"/>
      <c r="E46" s="25"/>
      <c r="F46" s="30"/>
      <c r="G46" s="31"/>
      <c r="H46" s="26"/>
    </row>
    <row r="47" spans="1:8" ht="15.75">
      <c r="A47" s="20"/>
      <c r="B47" s="25"/>
      <c r="C47" s="26"/>
      <c r="D47" s="27"/>
      <c r="E47" s="25"/>
      <c r="F47" s="30"/>
      <c r="G47" s="31"/>
      <c r="H47" s="32"/>
    </row>
    <row r="48" spans="1:8" ht="15.75">
      <c r="A48" s="20"/>
      <c r="B48" s="25"/>
      <c r="C48" s="26"/>
      <c r="D48" s="27"/>
      <c r="E48" s="25"/>
      <c r="F48" s="30"/>
      <c r="G48" s="31"/>
      <c r="H48" s="26"/>
    </row>
    <row r="49" spans="1:8" ht="15.75">
      <c r="A49" s="20"/>
      <c r="B49" s="25"/>
      <c r="C49" s="26"/>
      <c r="D49" s="27"/>
      <c r="E49" s="25"/>
      <c r="F49" s="30"/>
      <c r="G49" s="31"/>
      <c r="H49" s="26"/>
    </row>
    <row r="50" spans="1:8" ht="15.75">
      <c r="A50" s="20"/>
      <c r="B50" s="25"/>
      <c r="C50" s="26"/>
      <c r="D50" s="27"/>
      <c r="E50" s="25"/>
      <c r="F50" s="30"/>
      <c r="G50" s="31"/>
      <c r="H50" s="26"/>
    </row>
    <row r="51" spans="1:8" ht="15.75">
      <c r="A51" s="20"/>
      <c r="B51" s="25"/>
      <c r="C51" s="26"/>
      <c r="D51" s="27"/>
      <c r="E51" s="25"/>
      <c r="F51" s="30"/>
      <c r="G51" s="31"/>
      <c r="H51" s="26"/>
    </row>
    <row r="52" spans="1:8" ht="15.75">
      <c r="A52" s="20"/>
      <c r="B52" s="25"/>
      <c r="C52" s="26"/>
      <c r="D52" s="27"/>
      <c r="E52" s="25"/>
      <c r="F52" s="30"/>
      <c r="G52" s="31"/>
      <c r="H52" s="26"/>
    </row>
    <row r="53" spans="1:8" ht="15.75">
      <c r="A53" s="20"/>
      <c r="B53" s="25"/>
      <c r="C53" s="26"/>
      <c r="D53" s="27"/>
      <c r="E53" s="25"/>
      <c r="F53" s="30"/>
      <c r="G53" s="31"/>
      <c r="H53" s="26"/>
    </row>
    <row r="54" spans="1:8" ht="15.75">
      <c r="A54" s="20"/>
      <c r="B54" s="25"/>
      <c r="C54" s="26"/>
      <c r="D54" s="27"/>
      <c r="E54" s="25"/>
      <c r="F54" s="30"/>
      <c r="G54" s="31"/>
      <c r="H54" s="26"/>
    </row>
    <row r="55" spans="1:8" ht="15.75">
      <c r="A55" s="20"/>
      <c r="B55" s="25"/>
      <c r="C55" s="26"/>
      <c r="D55" s="27"/>
      <c r="E55" s="25"/>
      <c r="F55" s="30"/>
      <c r="G55" s="31"/>
      <c r="H55" s="26"/>
    </row>
    <row r="56" spans="1:8" ht="15.75">
      <c r="A56" s="20"/>
      <c r="B56" s="25"/>
      <c r="C56" s="26"/>
      <c r="D56" s="27"/>
      <c r="E56" s="25"/>
      <c r="F56" s="30"/>
      <c r="G56" s="31"/>
      <c r="H56" s="26"/>
    </row>
    <row r="57" spans="1:8" ht="15.75">
      <c r="A57" s="20"/>
      <c r="B57" s="25"/>
      <c r="C57" s="26"/>
      <c r="D57" s="27"/>
      <c r="E57" s="25"/>
      <c r="F57" s="30"/>
      <c r="G57" s="31"/>
      <c r="H57" s="26"/>
    </row>
    <row r="58" spans="1:8" ht="15.75">
      <c r="A58" s="20"/>
      <c r="B58" s="25"/>
      <c r="C58" s="33"/>
      <c r="D58" s="34"/>
      <c r="E58" s="35"/>
      <c r="F58" s="35"/>
      <c r="G58" s="25"/>
      <c r="H58" s="26"/>
    </row>
    <row r="59" spans="1:8" ht="15.75">
      <c r="A59" s="20"/>
      <c r="B59" s="25"/>
      <c r="C59" s="26"/>
      <c r="D59" s="27"/>
      <c r="E59" s="25"/>
      <c r="F59" s="25"/>
      <c r="G59" s="25"/>
      <c r="H59" s="26"/>
    </row>
    <row r="60" spans="1:8" ht="15.75">
      <c r="A60" s="20"/>
      <c r="B60" s="25"/>
      <c r="C60" s="26"/>
      <c r="D60" s="27"/>
      <c r="E60" s="25"/>
      <c r="F60" s="25"/>
      <c r="G60" s="25"/>
      <c r="H60" s="26"/>
    </row>
    <row r="61" spans="1:8" ht="15.75">
      <c r="A61" s="20"/>
      <c r="B61" s="25"/>
      <c r="C61" s="26"/>
      <c r="D61" s="27"/>
      <c r="E61" s="25"/>
      <c r="F61" s="25"/>
      <c r="G61" s="25"/>
      <c r="H61" s="26"/>
    </row>
    <row r="62" spans="1:8" ht="15.75">
      <c r="A62" s="20"/>
      <c r="B62" s="25"/>
      <c r="C62" s="36"/>
      <c r="D62" s="27"/>
      <c r="E62" s="25"/>
      <c r="F62" s="12"/>
      <c r="G62" s="12"/>
      <c r="H62" s="26"/>
    </row>
    <row r="63" spans="1:8" ht="15.75">
      <c r="A63" s="20"/>
      <c r="B63" s="37"/>
      <c r="C63" s="26"/>
      <c r="D63" s="27"/>
      <c r="E63" s="28"/>
      <c r="F63" s="38"/>
      <c r="G63" s="38"/>
      <c r="H63" s="26"/>
    </row>
    <row r="64" spans="1:8" ht="15.75">
      <c r="A64" s="20"/>
      <c r="B64" s="39"/>
      <c r="C64" s="20"/>
      <c r="D64" s="25"/>
      <c r="E64" s="25"/>
      <c r="F64" s="25"/>
      <c r="G64" s="25"/>
      <c r="H64" s="26"/>
    </row>
    <row r="65" spans="1:8" ht="15.75">
      <c r="A65" s="20"/>
      <c r="B65" s="39"/>
      <c r="C65" s="26"/>
      <c r="D65" s="27"/>
      <c r="E65" s="25"/>
      <c r="F65" s="25"/>
      <c r="G65" s="28"/>
      <c r="H65" s="26"/>
    </row>
    <row r="66" spans="1:8" ht="15.75">
      <c r="A66" s="20"/>
      <c r="B66" s="36"/>
      <c r="C66" s="26"/>
      <c r="D66" s="27"/>
      <c r="E66" s="25"/>
      <c r="F66" s="25"/>
      <c r="G66" s="28"/>
      <c r="H66" s="26"/>
    </row>
    <row r="67" spans="1:8" ht="15.75">
      <c r="A67" s="20"/>
      <c r="B67" s="25"/>
      <c r="C67" s="26"/>
      <c r="D67" s="27"/>
      <c r="E67" s="25"/>
      <c r="F67" s="25"/>
      <c r="G67" s="28"/>
      <c r="H67" s="26"/>
    </row>
    <row r="68" spans="1:8" ht="15.75">
      <c r="A68" s="20"/>
      <c r="B68" s="25"/>
      <c r="H68" s="26"/>
    </row>
    <row r="69" spans="1:8" ht="15.75">
      <c r="A69" s="20"/>
      <c r="B69" s="26"/>
      <c r="H69" s="26"/>
    </row>
    <row r="70" spans="1:8" ht="15.75">
      <c r="A70" s="20"/>
      <c r="B70" s="25"/>
      <c r="H70" s="26"/>
    </row>
    <row r="71" spans="1:8" ht="15.75">
      <c r="A71" s="20"/>
      <c r="B71" s="25"/>
      <c r="H71" s="26"/>
    </row>
    <row r="72" spans="1:8" ht="15.75">
      <c r="A72" s="20"/>
      <c r="B72" s="25"/>
      <c r="H72" s="26"/>
    </row>
    <row r="73" spans="1:8" ht="15.75">
      <c r="A73" s="20"/>
      <c r="H73" s="26"/>
    </row>
    <row r="74" spans="1:8" ht="15.75">
      <c r="A74" s="20"/>
      <c r="H74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20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2" max="2" width="7.00390625" style="0" bestFit="1" customWidth="1"/>
    <col min="3" max="3" width="26.140625" style="0" bestFit="1" customWidth="1"/>
    <col min="4" max="4" width="19.140625" style="0" bestFit="1" customWidth="1"/>
    <col min="8" max="8" width="13.7109375" style="0" customWidth="1"/>
    <col min="9" max="9" width="14.140625" style="0" customWidth="1"/>
    <col min="10" max="10" width="13.28125" style="0" customWidth="1"/>
    <col min="11" max="11" width="13.421875" style="0" customWidth="1"/>
    <col min="12" max="12" width="12.00390625" style="0" customWidth="1"/>
  </cols>
  <sheetData>
    <row r="2" spans="5:7" ht="16.5" thickBot="1">
      <c r="E2" s="613"/>
      <c r="F2" s="613"/>
      <c r="G2" s="613" t="s">
        <v>166</v>
      </c>
    </row>
    <row r="3" spans="2:12" ht="72">
      <c r="B3" s="609" t="s">
        <v>0</v>
      </c>
      <c r="C3" s="610" t="s">
        <v>1</v>
      </c>
      <c r="D3" s="610" t="s">
        <v>7</v>
      </c>
      <c r="E3" s="610" t="s">
        <v>153</v>
      </c>
      <c r="F3" s="610" t="s">
        <v>154</v>
      </c>
      <c r="G3" s="610" t="s">
        <v>165</v>
      </c>
      <c r="H3" s="610" t="s">
        <v>155</v>
      </c>
      <c r="I3" s="610" t="s">
        <v>156</v>
      </c>
      <c r="J3" s="610" t="s">
        <v>157</v>
      </c>
      <c r="K3" s="610" t="s">
        <v>159</v>
      </c>
      <c r="L3" s="611" t="s">
        <v>158</v>
      </c>
    </row>
    <row r="4" spans="2:12" ht="18">
      <c r="B4" s="627">
        <v>1</v>
      </c>
      <c r="C4" s="607" t="s">
        <v>87</v>
      </c>
      <c r="D4" s="607" t="s">
        <v>90</v>
      </c>
      <c r="E4" s="616">
        <v>39</v>
      </c>
      <c r="F4" s="616">
        <f>'Siev.reit.2.aplis'!E15</f>
        <v>18</v>
      </c>
      <c r="G4" s="616">
        <f>SUM(E4:F4)</f>
        <v>57</v>
      </c>
      <c r="H4" s="616">
        <v>5913</v>
      </c>
      <c r="I4" s="615">
        <f>'Siev.reit.2.aplis'!F15</f>
        <v>2671</v>
      </c>
      <c r="J4" s="619">
        <v>143.6153846153846</v>
      </c>
      <c r="K4" s="619">
        <f>'Siev.reit.2.aplis'!G15</f>
        <v>140.38888888888889</v>
      </c>
      <c r="L4" s="620">
        <f>AVERAGE(J4:K4)</f>
        <v>142.00213675213675</v>
      </c>
    </row>
    <row r="5" spans="2:12" ht="18">
      <c r="B5" s="628">
        <v>2</v>
      </c>
      <c r="C5" s="607" t="s">
        <v>24</v>
      </c>
      <c r="D5" s="607" t="s">
        <v>132</v>
      </c>
      <c r="E5" s="616">
        <v>33</v>
      </c>
      <c r="F5" s="616">
        <f>'Siev.reit.2.aplis'!E12</f>
        <v>12</v>
      </c>
      <c r="G5" s="616">
        <f>SUM(E5:F5)</f>
        <v>45</v>
      </c>
      <c r="H5" s="616">
        <v>4708</v>
      </c>
      <c r="I5" s="616">
        <f>'Siev.reit.2.aplis'!F12</f>
        <v>1838</v>
      </c>
      <c r="J5" s="619">
        <v>134.66666666666666</v>
      </c>
      <c r="K5" s="619">
        <f>'Siev.reit.2.aplis'!G12</f>
        <v>145.16666666666666</v>
      </c>
      <c r="L5" s="620">
        <f>AVERAGE(J5:K5)</f>
        <v>139.91666666666666</v>
      </c>
    </row>
    <row r="6" spans="2:12" ht="18">
      <c r="B6" s="629">
        <v>3</v>
      </c>
      <c r="C6" s="607" t="s">
        <v>87</v>
      </c>
      <c r="D6" s="607" t="s">
        <v>92</v>
      </c>
      <c r="E6" s="616">
        <v>36</v>
      </c>
      <c r="F6" s="616">
        <f>'Siev.reit.2.aplis'!E13</f>
        <v>18</v>
      </c>
      <c r="G6" s="616">
        <f>SUM(E6:F6)</f>
        <v>54</v>
      </c>
      <c r="H6" s="616">
        <v>5105</v>
      </c>
      <c r="I6" s="616">
        <f>'Siev.reit.2.aplis'!F13</f>
        <v>2750</v>
      </c>
      <c r="J6" s="619">
        <v>133.80555555555554</v>
      </c>
      <c r="K6" s="619">
        <f>'Siev.reit.2.aplis'!G13</f>
        <v>144.77777777777777</v>
      </c>
      <c r="L6" s="620">
        <f>AVERAGE(J6:K6)</f>
        <v>139.29166666666666</v>
      </c>
    </row>
    <row r="7" spans="2:12" ht="18">
      <c r="B7" s="606">
        <v>4</v>
      </c>
      <c r="C7" s="607" t="s">
        <v>87</v>
      </c>
      <c r="D7" s="607" t="s">
        <v>91</v>
      </c>
      <c r="E7" s="616">
        <v>39</v>
      </c>
      <c r="F7" s="616">
        <f>'Siev.reit.2.aplis'!E16</f>
        <v>18</v>
      </c>
      <c r="G7" s="616">
        <f>SUM(E7:F7)</f>
        <v>57</v>
      </c>
      <c r="H7" s="616">
        <v>5702</v>
      </c>
      <c r="I7" s="616">
        <f>'Siev.reit.2.aplis'!F16</f>
        <v>2628</v>
      </c>
      <c r="J7" s="619">
        <v>138.2051282051282</v>
      </c>
      <c r="K7" s="619">
        <f>'Siev.reit.2.aplis'!G16</f>
        <v>138</v>
      </c>
      <c r="L7" s="620">
        <f>AVERAGE(J7:K7)</f>
        <v>138.1025641025641</v>
      </c>
    </row>
    <row r="8" spans="2:12" ht="18">
      <c r="B8" s="606">
        <v>5</v>
      </c>
      <c r="C8" s="607" t="s">
        <v>114</v>
      </c>
      <c r="D8" s="607" t="s">
        <v>67</v>
      </c>
      <c r="E8" s="616">
        <v>36</v>
      </c>
      <c r="F8" s="616">
        <f>'Siev.reit.2.aplis'!E14</f>
        <v>18</v>
      </c>
      <c r="G8" s="616">
        <f>SUM(E8:F8)</f>
        <v>54</v>
      </c>
      <c r="H8" s="616">
        <v>5069</v>
      </c>
      <c r="I8" s="616">
        <f>'Siev.reit.2.aplis'!F14</f>
        <v>2671</v>
      </c>
      <c r="J8" s="619">
        <v>132.80555555555554</v>
      </c>
      <c r="K8" s="619">
        <f>'Siev.reit.2.aplis'!G14</f>
        <v>140.38888888888889</v>
      </c>
      <c r="L8" s="620">
        <f>AVERAGE(J8:K8)</f>
        <v>136.59722222222223</v>
      </c>
    </row>
    <row r="9" spans="2:12" ht="18">
      <c r="B9" s="606">
        <v>6</v>
      </c>
      <c r="C9" s="607" t="s">
        <v>24</v>
      </c>
      <c r="D9" s="607" t="s">
        <v>76</v>
      </c>
      <c r="E9" s="616">
        <v>27</v>
      </c>
      <c r="F9" s="616">
        <f>'Siev.reit.2.aplis'!E18</f>
        <v>3</v>
      </c>
      <c r="G9" s="616">
        <f>SUM(E9:F9)</f>
        <v>30</v>
      </c>
      <c r="H9" s="616">
        <v>3789</v>
      </c>
      <c r="I9" s="616">
        <f>'Siev.reit.2.aplis'!F18</f>
        <v>422</v>
      </c>
      <c r="J9" s="619">
        <v>132.33333333333334</v>
      </c>
      <c r="K9" s="619">
        <f>'Siev.reit.2.aplis'!G18</f>
        <v>132.66666666666666</v>
      </c>
      <c r="L9" s="620">
        <f>AVERAGE(J9:K9)</f>
        <v>132.5</v>
      </c>
    </row>
    <row r="10" spans="2:12" ht="18">
      <c r="B10" s="606">
        <v>7</v>
      </c>
      <c r="C10" s="607" t="s">
        <v>87</v>
      </c>
      <c r="D10" s="607" t="s">
        <v>89</v>
      </c>
      <c r="E10" s="616">
        <v>27</v>
      </c>
      <c r="F10" s="616">
        <f>'Siev.reit.2.aplis'!E17</f>
        <v>12</v>
      </c>
      <c r="G10" s="616">
        <f>SUM(E10:F10)</f>
        <v>39</v>
      </c>
      <c r="H10" s="616">
        <v>3699</v>
      </c>
      <c r="I10" s="616">
        <f>'Siev.reit.2.aplis'!F17</f>
        <v>1716</v>
      </c>
      <c r="J10" s="619">
        <v>129</v>
      </c>
      <c r="K10" s="619">
        <f>'Siev.reit.2.aplis'!G17</f>
        <v>135</v>
      </c>
      <c r="L10" s="620">
        <f>AVERAGE(J10:K10)</f>
        <v>132</v>
      </c>
    </row>
    <row r="11" spans="2:12" ht="18">
      <c r="B11" s="606">
        <v>8</v>
      </c>
      <c r="C11" s="607" t="s">
        <v>88</v>
      </c>
      <c r="D11" s="607" t="s">
        <v>93</v>
      </c>
      <c r="E11" s="616">
        <v>39</v>
      </c>
      <c r="F11" s="616">
        <f>'Siev.reit.2.aplis'!E19</f>
        <v>18</v>
      </c>
      <c r="G11" s="616">
        <f>SUM(E11:F11)</f>
        <v>57</v>
      </c>
      <c r="H11" s="616">
        <v>5434</v>
      </c>
      <c r="I11" s="616">
        <f>'Siev.reit.2.aplis'!F19</f>
        <v>2411</v>
      </c>
      <c r="J11" s="619">
        <v>131.33333333333334</v>
      </c>
      <c r="K11" s="619">
        <f>'Siev.reit.2.aplis'!G19</f>
        <v>125.94444444444446</v>
      </c>
      <c r="L11" s="620">
        <f>AVERAGE(J11:K11)</f>
        <v>128.6388888888889</v>
      </c>
    </row>
    <row r="12" spans="2:12" ht="18">
      <c r="B12" s="606">
        <v>9</v>
      </c>
      <c r="C12" s="607" t="s">
        <v>101</v>
      </c>
      <c r="D12" s="607" t="s">
        <v>42</v>
      </c>
      <c r="E12" s="616">
        <v>39</v>
      </c>
      <c r="F12" s="616">
        <f>'Siev.reit.2.aplis'!E20</f>
        <v>18</v>
      </c>
      <c r="G12" s="616">
        <f>SUM(E12:F12)</f>
        <v>57</v>
      </c>
      <c r="H12" s="616">
        <v>4958</v>
      </c>
      <c r="I12" s="616">
        <f>'Siev.reit.2.aplis'!F20</f>
        <v>2183</v>
      </c>
      <c r="J12" s="619">
        <v>119.12820512820512</v>
      </c>
      <c r="K12" s="619">
        <f>'Siev.reit.2.aplis'!G20</f>
        <v>113.27777777777777</v>
      </c>
      <c r="L12" s="620">
        <f>AVERAGE(J12:K12)</f>
        <v>116.20299145299145</v>
      </c>
    </row>
    <row r="13" spans="2:12" ht="18">
      <c r="B13" s="606">
        <v>10</v>
      </c>
      <c r="C13" s="607" t="s">
        <v>53</v>
      </c>
      <c r="D13" s="607" t="s">
        <v>38</v>
      </c>
      <c r="E13" s="616">
        <v>29</v>
      </c>
      <c r="F13" s="616">
        <f>'Siev.reit.2.aplis'!E21</f>
        <v>15</v>
      </c>
      <c r="G13" s="616">
        <f>SUM(E13:F13)</f>
        <v>44</v>
      </c>
      <c r="H13" s="616">
        <v>3504</v>
      </c>
      <c r="I13" s="616">
        <f>'Siev.reit.2.aplis'!F21</f>
        <v>1799</v>
      </c>
      <c r="J13" s="619">
        <v>112.82758620689656</v>
      </c>
      <c r="K13" s="619">
        <f>'Siev.reit.2.aplis'!G21</f>
        <v>111.93333333333334</v>
      </c>
      <c r="L13" s="620">
        <f>AVERAGE(J13:K13)</f>
        <v>112.38045977011495</v>
      </c>
    </row>
    <row r="14" spans="2:12" ht="9" customHeight="1">
      <c r="B14" s="614"/>
      <c r="C14" s="815"/>
      <c r="D14" s="815"/>
      <c r="E14" s="816"/>
      <c r="F14" s="816"/>
      <c r="G14" s="812"/>
      <c r="H14" s="816"/>
      <c r="I14" s="816"/>
      <c r="J14" s="816"/>
      <c r="K14" s="816"/>
      <c r="L14" s="816"/>
    </row>
    <row r="15" spans="2:12" ht="18">
      <c r="B15" s="606">
        <v>11</v>
      </c>
      <c r="C15" s="607" t="s">
        <v>101</v>
      </c>
      <c r="D15" s="607" t="s">
        <v>123</v>
      </c>
      <c r="E15" s="616">
        <v>4</v>
      </c>
      <c r="F15" s="616">
        <f>'Siev.reit.2.aplis'!E22</f>
        <v>6</v>
      </c>
      <c r="G15" s="621">
        <f>SUM(E15:F15)</f>
        <v>10</v>
      </c>
      <c r="H15" s="616">
        <v>550</v>
      </c>
      <c r="I15" s="616">
        <f>'Siev.reit.2.aplis'!F22</f>
        <v>702</v>
      </c>
      <c r="J15" s="619">
        <v>129.5</v>
      </c>
      <c r="K15" s="619">
        <f>'Siev.reit.2.aplis'!G22</f>
        <v>109</v>
      </c>
      <c r="L15" s="620">
        <f>AVERAGE(J15:K15)</f>
        <v>119.25</v>
      </c>
    </row>
    <row r="16" spans="2:12" ht="18">
      <c r="B16" s="606">
        <v>12</v>
      </c>
      <c r="C16" s="607" t="s">
        <v>24</v>
      </c>
      <c r="D16" s="607" t="s">
        <v>145</v>
      </c>
      <c r="E16" s="616">
        <v>0</v>
      </c>
      <c r="F16" s="616">
        <f>'Siev.reit.2.aplis'!E11</f>
        <v>8</v>
      </c>
      <c r="G16" s="621">
        <f>SUM(E16:F16)</f>
        <v>8</v>
      </c>
      <c r="H16" s="616">
        <v>0</v>
      </c>
      <c r="I16" s="616">
        <f>'Siev.reit.2.aplis'!F11</f>
        <v>1301</v>
      </c>
      <c r="J16" s="615">
        <v>0</v>
      </c>
      <c r="K16" s="619">
        <v>154.625</v>
      </c>
      <c r="L16" s="620">
        <f>AVERAGE(J16:K16)</f>
        <v>77.3125</v>
      </c>
    </row>
    <row r="17" spans="2:12" ht="18">
      <c r="B17" s="606">
        <v>13</v>
      </c>
      <c r="C17" s="607" t="s">
        <v>114</v>
      </c>
      <c r="D17" s="607" t="s">
        <v>66</v>
      </c>
      <c r="E17" s="616">
        <v>3</v>
      </c>
      <c r="F17" s="616">
        <f>'Siev.reit.2.aplis'!E23</f>
        <v>0</v>
      </c>
      <c r="G17" s="621">
        <f>SUM(E17:F17)</f>
        <v>3</v>
      </c>
      <c r="H17" s="616">
        <v>382</v>
      </c>
      <c r="I17" s="616">
        <f>'Siev.reit.2.aplis'!F23</f>
        <v>0</v>
      </c>
      <c r="J17" s="619">
        <v>119.33333333333333</v>
      </c>
      <c r="K17" s="615">
        <v>0</v>
      </c>
      <c r="L17" s="620">
        <f>AVERAGE(J17:K17)</f>
        <v>59.666666666666664</v>
      </c>
    </row>
    <row r="18" spans="2:12" ht="18">
      <c r="B18" s="606">
        <v>14</v>
      </c>
      <c r="C18" s="607" t="s">
        <v>96</v>
      </c>
      <c r="D18" s="607" t="s">
        <v>109</v>
      </c>
      <c r="E18" s="616">
        <v>3</v>
      </c>
      <c r="F18" s="616">
        <f>'Siev.reit.2.aplis'!E24</f>
        <v>0</v>
      </c>
      <c r="G18" s="621">
        <f>SUM(E18:F18)</f>
        <v>3</v>
      </c>
      <c r="H18" s="616">
        <v>340</v>
      </c>
      <c r="I18" s="616">
        <f>'Siev.reit.2.aplis'!F24</f>
        <v>0</v>
      </c>
      <c r="J18" s="619">
        <v>105.33333333333333</v>
      </c>
      <c r="K18" s="615">
        <v>0</v>
      </c>
      <c r="L18" s="620">
        <f>AVERAGE(J18:K18)</f>
        <v>52.666666666666664</v>
      </c>
    </row>
    <row r="19" spans="2:12" ht="18">
      <c r="B19" s="606">
        <v>15</v>
      </c>
      <c r="C19" s="612" t="s">
        <v>57</v>
      </c>
      <c r="D19" s="612" t="s">
        <v>124</v>
      </c>
      <c r="E19" s="622">
        <v>3</v>
      </c>
      <c r="F19" s="622">
        <f>'Siev.reit.2.aplis'!E25</f>
        <v>0</v>
      </c>
      <c r="G19" s="621">
        <f>SUM(E19:F19)</f>
        <v>3</v>
      </c>
      <c r="H19" s="622">
        <v>285</v>
      </c>
      <c r="I19" s="622">
        <f>'Siev.reit.2.aplis'!F25</f>
        <v>0</v>
      </c>
      <c r="J19" s="617">
        <v>87</v>
      </c>
      <c r="K19" s="623">
        <v>0</v>
      </c>
      <c r="L19" s="620">
        <f>AVERAGE(J19:K19)</f>
        <v>43.5</v>
      </c>
    </row>
    <row r="20" spans="2:12" ht="18.75" thickBot="1">
      <c r="B20" s="813">
        <v>16</v>
      </c>
      <c r="C20" s="608" t="s">
        <v>57</v>
      </c>
      <c r="D20" s="608" t="s">
        <v>107</v>
      </c>
      <c r="E20" s="618">
        <v>3</v>
      </c>
      <c r="F20" s="618">
        <f>'Siev.reit.2.aplis'!E26</f>
        <v>0</v>
      </c>
      <c r="G20" s="624">
        <f>SUM(E20:F20)</f>
        <v>3</v>
      </c>
      <c r="H20" s="618">
        <v>255</v>
      </c>
      <c r="I20" s="618">
        <f>'Siev.reit.2.aplis'!F26</f>
        <v>0</v>
      </c>
      <c r="J20" s="625">
        <v>77</v>
      </c>
      <c r="K20" s="626">
        <v>0</v>
      </c>
      <c r="L20" s="814">
        <f>AVERAGE(J20:K20)</f>
        <v>38.5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2013-02-07T09:45:50Z</cp:lastPrinted>
  <dcterms:created xsi:type="dcterms:W3CDTF">2011-02-16T08:06:16Z</dcterms:created>
  <dcterms:modified xsi:type="dcterms:W3CDTF">2013-06-05T14:18:52Z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