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bask\"/>
    </mc:Choice>
  </mc:AlternateContent>
  <bookViews>
    <workbookView xWindow="0" yWindow="0" windowWidth="20490" windowHeight="7755" tabRatio="367" firstSheet="3" activeTab="5"/>
  </bookViews>
  <sheets>
    <sheet name="Registracija" sheetId="6" r:id="rId1"/>
    <sheet name="Rezultāti" sheetId="1" r:id="rId2"/>
    <sheet name="Rezultātu lapa" sheetId="3" r:id="rId3"/>
    <sheet name="1.4 un 1.2 Finals" sheetId="4" r:id="rId4"/>
    <sheet name="Fināls" sheetId="2" r:id="rId5"/>
    <sheet name="Final standing" sheetId="5" r:id="rId6"/>
  </sheets>
  <definedNames>
    <definedName name="_xlnm.Print_Area" localSheetId="3">'1.4 un 1.2 Finals'!$A$1:$M$33</definedName>
    <definedName name="_xlnm.Print_Area" localSheetId="4">Fināls!$A$1:$L$13</definedName>
    <definedName name="_xlnm.Print_Area" localSheetId="1">Rezultāti!$A$3:$O$31</definedName>
    <definedName name="_xlnm.Print_Area" localSheetId="2">'Rezultātu lapa'!$A$1:$AI$53</definedName>
  </definedNames>
  <calcPr calcId="152511"/>
</workbook>
</file>

<file path=xl/calcChain.xml><?xml version="1.0" encoding="utf-8"?>
<calcChain xmlns="http://schemas.openxmlformats.org/spreadsheetml/2006/main">
  <c r="D13" i="5" l="1"/>
  <c r="D14" i="5"/>
  <c r="D15" i="5"/>
  <c r="D12" i="5"/>
  <c r="C7" i="5"/>
  <c r="C8" i="5"/>
  <c r="C6" i="5"/>
  <c r="D21" i="5"/>
  <c r="D20" i="5"/>
  <c r="D19" i="5"/>
  <c r="D18" i="5"/>
  <c r="D17" i="5"/>
  <c r="D16" i="5"/>
  <c r="C7" i="2"/>
  <c r="C8" i="2"/>
  <c r="C9" i="2"/>
  <c r="C6" i="2"/>
  <c r="D23" i="5"/>
  <c r="F6" i="5"/>
  <c r="D22" i="5" s="1"/>
  <c r="F8" i="5"/>
  <c r="F7" i="5"/>
  <c r="B30" i="4"/>
  <c r="B31" i="4"/>
  <c r="B33" i="4"/>
  <c r="B26" i="4"/>
  <c r="B28" i="4"/>
  <c r="B24" i="4"/>
  <c r="B29" i="4"/>
  <c r="B27" i="4"/>
  <c r="B32" i="4"/>
  <c r="B25" i="4"/>
  <c r="X12" i="3"/>
  <c r="Y12" i="3"/>
  <c r="Z12" i="3"/>
  <c r="AA12" i="3"/>
  <c r="AB12" i="3"/>
  <c r="AC12" i="3"/>
  <c r="AD12" i="3"/>
  <c r="AE12" i="3"/>
  <c r="X9" i="3"/>
  <c r="Y9" i="3"/>
  <c r="Z9" i="3"/>
  <c r="AA9" i="3"/>
  <c r="AB9" i="3"/>
  <c r="AC9" i="3"/>
  <c r="AD9" i="3"/>
  <c r="AE9" i="3"/>
  <c r="X10" i="3"/>
  <c r="Y10" i="3"/>
  <c r="Z10" i="3"/>
  <c r="AA10" i="3"/>
  <c r="AB10" i="3"/>
  <c r="AC10" i="3"/>
  <c r="AD10" i="3"/>
  <c r="AE10" i="3"/>
  <c r="B46" i="1"/>
  <c r="C46" i="1"/>
  <c r="B40" i="1"/>
  <c r="C40" i="1"/>
  <c r="B36" i="1"/>
  <c r="C36" i="1"/>
  <c r="B47" i="1"/>
  <c r="C47" i="1"/>
  <c r="B45" i="1"/>
  <c r="C45" i="1"/>
  <c r="B48" i="1"/>
  <c r="V9" i="3" s="1"/>
  <c r="C48" i="1"/>
  <c r="W9" i="3" s="1"/>
  <c r="B39" i="1"/>
  <c r="V12" i="3" s="1"/>
  <c r="C39" i="1"/>
  <c r="W12" i="3" s="1"/>
  <c r="B37" i="1"/>
  <c r="C37" i="1"/>
  <c r="B44" i="1"/>
  <c r="C44" i="1"/>
  <c r="B43" i="1"/>
  <c r="C43" i="1"/>
  <c r="B50" i="1"/>
  <c r="C50" i="1"/>
  <c r="B49" i="1"/>
  <c r="V10" i="3" s="1"/>
  <c r="C49" i="1"/>
  <c r="W10" i="3" s="1"/>
  <c r="B41" i="1"/>
  <c r="B6" i="3" s="1"/>
  <c r="C41" i="1"/>
  <c r="B42" i="1"/>
  <c r="B48" i="3" s="1"/>
  <c r="C42" i="1"/>
  <c r="B51" i="1"/>
  <c r="C51" i="1"/>
  <c r="C38" i="1"/>
  <c r="C40" i="3" s="1"/>
  <c r="B8" i="3"/>
  <c r="C8" i="3"/>
  <c r="D8" i="3"/>
  <c r="E8" i="3"/>
  <c r="F8" i="3"/>
  <c r="G8" i="3"/>
  <c r="H8" i="3"/>
  <c r="I8" i="3"/>
  <c r="J8" i="3"/>
  <c r="K8" i="3"/>
  <c r="D40" i="3"/>
  <c r="E40" i="3"/>
  <c r="F40" i="3"/>
  <c r="G40" i="3"/>
  <c r="H40" i="3"/>
  <c r="I40" i="3"/>
  <c r="J40" i="3"/>
  <c r="K40" i="3"/>
  <c r="C47" i="3"/>
  <c r="D47" i="3"/>
  <c r="E47" i="3"/>
  <c r="F47" i="3"/>
  <c r="G47" i="3"/>
  <c r="H47" i="3"/>
  <c r="I47" i="3"/>
  <c r="J47" i="3"/>
  <c r="K47" i="3"/>
  <c r="B36" i="3"/>
  <c r="C36" i="3"/>
  <c r="D36" i="3"/>
  <c r="E36" i="3"/>
  <c r="F36" i="3"/>
  <c r="G36" i="3"/>
  <c r="H36" i="3"/>
  <c r="I36" i="3"/>
  <c r="J36" i="3"/>
  <c r="K36" i="3"/>
  <c r="C6" i="3"/>
  <c r="D6" i="3"/>
  <c r="E6" i="3"/>
  <c r="F6" i="3"/>
  <c r="G6" i="3"/>
  <c r="H6" i="3"/>
  <c r="I6" i="3"/>
  <c r="J6" i="3"/>
  <c r="K6" i="3"/>
  <c r="C48" i="3"/>
  <c r="D48" i="3"/>
  <c r="E48" i="3"/>
  <c r="F48" i="3"/>
  <c r="G48" i="3"/>
  <c r="H48" i="3"/>
  <c r="I48" i="3"/>
  <c r="J48" i="3"/>
  <c r="K48" i="3"/>
  <c r="B42" i="3"/>
  <c r="C42" i="3"/>
  <c r="D42" i="3"/>
  <c r="E42" i="3"/>
  <c r="F42" i="3"/>
  <c r="G42" i="3"/>
  <c r="H42" i="3"/>
  <c r="I42" i="3"/>
  <c r="J42" i="3"/>
  <c r="K42" i="3"/>
  <c r="B37" i="3"/>
  <c r="C37" i="3"/>
  <c r="D37" i="3"/>
  <c r="E37" i="3"/>
  <c r="F37" i="3"/>
  <c r="G37" i="3"/>
  <c r="H37" i="3"/>
  <c r="I37" i="3"/>
  <c r="J37" i="3"/>
  <c r="K37" i="3"/>
  <c r="B13" i="3"/>
  <c r="C13" i="3"/>
  <c r="D13" i="3"/>
  <c r="E13" i="3"/>
  <c r="F13" i="3"/>
  <c r="G13" i="3"/>
  <c r="H13" i="3"/>
  <c r="I13" i="3"/>
  <c r="J13" i="3"/>
  <c r="K13" i="3"/>
  <c r="B15" i="3"/>
  <c r="C15" i="3"/>
  <c r="D15" i="3"/>
  <c r="E15" i="3"/>
  <c r="F15" i="3"/>
  <c r="G15" i="3"/>
  <c r="H15" i="3"/>
  <c r="I15" i="3"/>
  <c r="J15" i="3"/>
  <c r="K15" i="3"/>
  <c r="B16" i="3"/>
  <c r="C16" i="3"/>
  <c r="D16" i="3"/>
  <c r="E16" i="3"/>
  <c r="F16" i="3"/>
  <c r="G16" i="3"/>
  <c r="H16" i="3"/>
  <c r="I16" i="3"/>
  <c r="J16" i="3"/>
  <c r="K16" i="3"/>
  <c r="B34" i="3"/>
  <c r="C34" i="3"/>
  <c r="D34" i="3"/>
  <c r="E34" i="3"/>
  <c r="F34" i="3"/>
  <c r="G34" i="3"/>
  <c r="H34" i="3"/>
  <c r="I34" i="3"/>
  <c r="J34" i="3"/>
  <c r="K34" i="3"/>
  <c r="B44" i="3"/>
  <c r="C44" i="3"/>
  <c r="D44" i="3"/>
  <c r="E44" i="3"/>
  <c r="F44" i="3"/>
  <c r="G44" i="3"/>
  <c r="H44" i="3"/>
  <c r="I44" i="3"/>
  <c r="J44" i="3"/>
  <c r="K44" i="3"/>
  <c r="B41" i="3"/>
  <c r="C41" i="3"/>
  <c r="D41" i="3"/>
  <c r="E41" i="3"/>
  <c r="F41" i="3"/>
  <c r="G41" i="3"/>
  <c r="H41" i="3"/>
  <c r="I41" i="3"/>
  <c r="J41" i="3"/>
  <c r="K41" i="3"/>
  <c r="B49" i="3"/>
  <c r="C49" i="3"/>
  <c r="D49" i="3"/>
  <c r="E49" i="3"/>
  <c r="F49" i="3"/>
  <c r="G49" i="3"/>
  <c r="H49" i="3"/>
  <c r="I49" i="3"/>
  <c r="J49" i="3"/>
  <c r="K49" i="3"/>
  <c r="C32" i="3"/>
  <c r="D32" i="3"/>
  <c r="E32" i="3"/>
  <c r="F32" i="3"/>
  <c r="G32" i="3"/>
  <c r="H32" i="3"/>
  <c r="I32" i="3"/>
  <c r="J32" i="3"/>
  <c r="K32" i="3"/>
  <c r="L36" i="1"/>
  <c r="M36" i="1"/>
  <c r="O36" i="1"/>
  <c r="O32" i="3" s="1"/>
  <c r="P32" i="3" s="1"/>
  <c r="L42" i="1"/>
  <c r="M42" i="1"/>
  <c r="N42" i="1" s="1"/>
  <c r="O42" i="1"/>
  <c r="O48" i="3" s="1"/>
  <c r="P48" i="3" s="1"/>
  <c r="L43" i="1"/>
  <c r="L48" i="3" s="1"/>
  <c r="M43" i="1"/>
  <c r="N43" i="1" s="1"/>
  <c r="N48" i="3" s="1"/>
  <c r="O43" i="1"/>
  <c r="O42" i="3" s="1"/>
  <c r="P42" i="3" s="1"/>
  <c r="L44" i="1"/>
  <c r="L42" i="3" s="1"/>
  <c r="M44" i="1"/>
  <c r="N44" i="1" s="1"/>
  <c r="N42" i="3" s="1"/>
  <c r="O44" i="1"/>
  <c r="O37" i="3" s="1"/>
  <c r="P37" i="3" s="1"/>
  <c r="L45" i="1"/>
  <c r="M45" i="1"/>
  <c r="N45" i="1" s="1"/>
  <c r="N37" i="3" s="1"/>
  <c r="O45" i="1"/>
  <c r="O13" i="3" s="1"/>
  <c r="P13" i="3" s="1"/>
  <c r="L46" i="1"/>
  <c r="M46" i="1"/>
  <c r="N46" i="1" s="1"/>
  <c r="O46" i="1"/>
  <c r="O15" i="3" s="1"/>
  <c r="P15" i="3" s="1"/>
  <c r="L38" i="1"/>
  <c r="L15" i="3" s="1"/>
  <c r="M38" i="1"/>
  <c r="N38" i="1" s="1"/>
  <c r="N15" i="3" s="1"/>
  <c r="O38" i="1"/>
  <c r="O40" i="3" s="1"/>
  <c r="P40" i="3" s="1"/>
  <c r="L47" i="1"/>
  <c r="L16" i="3" s="1"/>
  <c r="M47" i="1"/>
  <c r="N47" i="1" s="1"/>
  <c r="N16" i="3" s="1"/>
  <c r="O47" i="1"/>
  <c r="O16" i="3" s="1"/>
  <c r="P16" i="3" s="1"/>
  <c r="L48" i="1"/>
  <c r="L34" i="3" s="1"/>
  <c r="M48" i="1"/>
  <c r="N48" i="1" s="1"/>
  <c r="N34" i="3" s="1"/>
  <c r="O48" i="1"/>
  <c r="O34" i="3" s="1"/>
  <c r="P34" i="3" s="1"/>
  <c r="L49" i="1"/>
  <c r="L44" i="3" s="1"/>
  <c r="M49" i="1"/>
  <c r="N49" i="1" s="1"/>
  <c r="N44" i="3" s="1"/>
  <c r="O49" i="1"/>
  <c r="O44" i="3" s="1"/>
  <c r="P44" i="3" s="1"/>
  <c r="L50" i="1"/>
  <c r="M50" i="1"/>
  <c r="N50" i="1" s="1"/>
  <c r="N41" i="3" s="1"/>
  <c r="O50" i="1"/>
  <c r="O41" i="3" s="1"/>
  <c r="P41" i="3" s="1"/>
  <c r="L51" i="1"/>
  <c r="L49" i="3" s="1"/>
  <c r="M51" i="1"/>
  <c r="N51" i="1" s="1"/>
  <c r="N49" i="3" s="1"/>
  <c r="O51" i="1"/>
  <c r="O49" i="3" s="1"/>
  <c r="P49" i="3" s="1"/>
  <c r="B38" i="1"/>
  <c r="B47" i="3" s="1"/>
  <c r="AI10" i="3" l="1"/>
  <c r="AH10" i="3"/>
  <c r="AG10" i="3"/>
  <c r="AF10" i="3"/>
  <c r="AI9" i="3"/>
  <c r="AH9" i="3"/>
  <c r="AG9" i="3"/>
  <c r="AF9" i="3"/>
  <c r="B40" i="3"/>
  <c r="M41" i="3"/>
  <c r="L41" i="3"/>
  <c r="M34" i="3"/>
  <c r="M15" i="3"/>
  <c r="N13" i="3"/>
  <c r="L13" i="3"/>
  <c r="L37" i="3"/>
  <c r="M48" i="3"/>
  <c r="M49" i="3"/>
  <c r="M44" i="3"/>
  <c r="M16" i="3"/>
  <c r="M13" i="3"/>
  <c r="M37" i="3"/>
  <c r="M42" i="3"/>
  <c r="N36" i="1"/>
  <c r="X6" i="3"/>
  <c r="Y6" i="3"/>
  <c r="Z6" i="3"/>
  <c r="AA6" i="3"/>
  <c r="AB6" i="3"/>
  <c r="AC6" i="3"/>
  <c r="AD6" i="3"/>
  <c r="AE6" i="3"/>
  <c r="X5" i="3"/>
  <c r="Y5" i="3"/>
  <c r="Z5" i="3"/>
  <c r="AA5" i="3"/>
  <c r="AB5" i="3"/>
  <c r="AC5" i="3"/>
  <c r="AD5" i="3"/>
  <c r="AE5" i="3"/>
  <c r="D14" i="3"/>
  <c r="E14" i="3"/>
  <c r="F14" i="3"/>
  <c r="G14" i="3"/>
  <c r="H14" i="3"/>
  <c r="I14" i="3"/>
  <c r="J14" i="3"/>
  <c r="K14" i="3"/>
  <c r="D4" i="3"/>
  <c r="E4" i="3"/>
  <c r="D9" i="4" s="1"/>
  <c r="I9" i="4" s="1"/>
  <c r="F4" i="3"/>
  <c r="G4" i="3"/>
  <c r="H4" i="3"/>
  <c r="I4" i="3"/>
  <c r="J4" i="3"/>
  <c r="K4" i="3"/>
  <c r="D27" i="3"/>
  <c r="E27" i="3"/>
  <c r="F27" i="3"/>
  <c r="G27" i="3"/>
  <c r="H27" i="3"/>
  <c r="I27" i="3"/>
  <c r="J27" i="3"/>
  <c r="K27" i="3"/>
  <c r="D33" i="3"/>
  <c r="E33" i="3"/>
  <c r="F33" i="3"/>
  <c r="G33" i="3"/>
  <c r="H33" i="3"/>
  <c r="I33" i="3"/>
  <c r="J33" i="3"/>
  <c r="K33" i="3"/>
  <c r="D29" i="3"/>
  <c r="E29" i="3"/>
  <c r="F29" i="3"/>
  <c r="G29" i="3"/>
  <c r="H29" i="3"/>
  <c r="I29" i="3"/>
  <c r="J29" i="3"/>
  <c r="K29" i="3"/>
  <c r="D25" i="3"/>
  <c r="E25" i="3"/>
  <c r="F25" i="3"/>
  <c r="G25" i="3"/>
  <c r="H25" i="3"/>
  <c r="I25" i="3"/>
  <c r="J25" i="3"/>
  <c r="K25" i="3"/>
  <c r="D23" i="3"/>
  <c r="E23" i="3"/>
  <c r="F23" i="3"/>
  <c r="G23" i="3"/>
  <c r="H23" i="3"/>
  <c r="I23" i="3"/>
  <c r="J23" i="3"/>
  <c r="K23" i="3"/>
  <c r="D39" i="3"/>
  <c r="E39" i="3"/>
  <c r="F39" i="3"/>
  <c r="G39" i="3"/>
  <c r="H39" i="3"/>
  <c r="I39" i="3"/>
  <c r="J39" i="3"/>
  <c r="K39" i="3"/>
  <c r="D19" i="3"/>
  <c r="E19" i="3"/>
  <c r="F19" i="3"/>
  <c r="G19" i="3"/>
  <c r="H19" i="3"/>
  <c r="I19" i="3"/>
  <c r="J19" i="3"/>
  <c r="K19" i="3"/>
  <c r="D17" i="3"/>
  <c r="E17" i="3"/>
  <c r="F17" i="3"/>
  <c r="G17" i="3"/>
  <c r="H17" i="3"/>
  <c r="I17" i="3"/>
  <c r="J17" i="3"/>
  <c r="K17" i="3"/>
  <c r="D10" i="3"/>
  <c r="E10" i="3"/>
  <c r="F10" i="3"/>
  <c r="G10" i="3"/>
  <c r="H10" i="3"/>
  <c r="I10" i="3"/>
  <c r="J10" i="3"/>
  <c r="K10" i="3"/>
  <c r="D18" i="3"/>
  <c r="E18" i="3"/>
  <c r="F18" i="3"/>
  <c r="G18" i="3"/>
  <c r="H18" i="3"/>
  <c r="I18" i="3"/>
  <c r="J18" i="3"/>
  <c r="K18" i="3"/>
  <c r="D50" i="3"/>
  <c r="E50" i="3"/>
  <c r="F50" i="3"/>
  <c r="G50" i="3"/>
  <c r="H50" i="3"/>
  <c r="I50" i="3"/>
  <c r="J50" i="3"/>
  <c r="K50" i="3"/>
  <c r="D31" i="3"/>
  <c r="E31" i="3"/>
  <c r="F31" i="3"/>
  <c r="G31" i="3"/>
  <c r="H31" i="3"/>
  <c r="I31" i="3"/>
  <c r="J31" i="3"/>
  <c r="K31" i="3"/>
  <c r="D51" i="3"/>
  <c r="E51" i="3"/>
  <c r="F51" i="3"/>
  <c r="G51" i="3"/>
  <c r="H51" i="3"/>
  <c r="I51" i="3"/>
  <c r="J51" i="3"/>
  <c r="K51" i="3"/>
  <c r="D21" i="3"/>
  <c r="E21" i="3"/>
  <c r="D7" i="4" s="1"/>
  <c r="F21" i="3"/>
  <c r="G21" i="3"/>
  <c r="H21" i="3"/>
  <c r="I21" i="3"/>
  <c r="J21" i="3"/>
  <c r="K21" i="3"/>
  <c r="B23" i="1"/>
  <c r="C23" i="1"/>
  <c r="B27" i="1"/>
  <c r="C27" i="1"/>
  <c r="B25" i="1"/>
  <c r="V6" i="3" s="1"/>
  <c r="C25" i="1"/>
  <c r="W6" i="3" s="1"/>
  <c r="B26" i="1"/>
  <c r="B25" i="3" s="1"/>
  <c r="B21" i="4" s="1"/>
  <c r="C26" i="1"/>
  <c r="C25" i="3" s="1"/>
  <c r="B29" i="1"/>
  <c r="C29" i="1"/>
  <c r="B35" i="1"/>
  <c r="C35" i="1"/>
  <c r="B30" i="1"/>
  <c r="B17" i="3" s="1"/>
  <c r="C30" i="1"/>
  <c r="C17" i="3" s="1"/>
  <c r="B32" i="1"/>
  <c r="C32" i="1"/>
  <c r="B34" i="1"/>
  <c r="C34" i="1"/>
  <c r="B22" i="1"/>
  <c r="C22" i="1"/>
  <c r="B28" i="1"/>
  <c r="B39" i="3" s="1"/>
  <c r="C28" i="1"/>
  <c r="C39" i="3" s="1"/>
  <c r="B31" i="1"/>
  <c r="B10" i="3" s="1"/>
  <c r="C31" i="1"/>
  <c r="B20" i="1"/>
  <c r="C20" i="1"/>
  <c r="B33" i="1"/>
  <c r="B50" i="3" s="1"/>
  <c r="C33" i="1"/>
  <c r="C50" i="3" s="1"/>
  <c r="B21" i="1"/>
  <c r="B14" i="3" s="1"/>
  <c r="C21" i="1"/>
  <c r="C14" i="3" s="1"/>
  <c r="B32" i="3"/>
  <c r="C24" i="1"/>
  <c r="B24" i="1"/>
  <c r="D9" i="3"/>
  <c r="E9" i="3"/>
  <c r="F9" i="3"/>
  <c r="G9" i="3"/>
  <c r="H9" i="3"/>
  <c r="I9" i="3"/>
  <c r="J9" i="3"/>
  <c r="K9" i="3"/>
  <c r="D24" i="3"/>
  <c r="E24" i="3"/>
  <c r="F24" i="3"/>
  <c r="G24" i="3"/>
  <c r="H24" i="3"/>
  <c r="I24" i="3"/>
  <c r="J24" i="3"/>
  <c r="K24" i="3"/>
  <c r="D5" i="3"/>
  <c r="E5" i="3"/>
  <c r="F5" i="3"/>
  <c r="G5" i="3"/>
  <c r="H5" i="3"/>
  <c r="I5" i="3"/>
  <c r="J5" i="3"/>
  <c r="K5" i="3"/>
  <c r="D20" i="3"/>
  <c r="E20" i="3"/>
  <c r="D5" i="4" s="1"/>
  <c r="F20" i="3"/>
  <c r="G20" i="3"/>
  <c r="H20" i="3"/>
  <c r="I20" i="3"/>
  <c r="J20" i="3"/>
  <c r="K20" i="3"/>
  <c r="D22" i="3"/>
  <c r="E22" i="3"/>
  <c r="F22" i="3"/>
  <c r="G22" i="3"/>
  <c r="H22" i="3"/>
  <c r="I22" i="3"/>
  <c r="J22" i="3"/>
  <c r="K22" i="3"/>
  <c r="D35" i="3"/>
  <c r="E35" i="3"/>
  <c r="F35" i="3"/>
  <c r="G35" i="3"/>
  <c r="H35" i="3"/>
  <c r="I35" i="3"/>
  <c r="J35" i="3"/>
  <c r="K35" i="3"/>
  <c r="D46" i="3"/>
  <c r="E46" i="3"/>
  <c r="F46" i="3"/>
  <c r="G46" i="3"/>
  <c r="H46" i="3"/>
  <c r="I46" i="3"/>
  <c r="J46" i="3"/>
  <c r="K46" i="3"/>
  <c r="D30" i="3"/>
  <c r="E30" i="3"/>
  <c r="F30" i="3"/>
  <c r="G30" i="3"/>
  <c r="H30" i="3"/>
  <c r="I30" i="3"/>
  <c r="J30" i="3"/>
  <c r="K30" i="3"/>
  <c r="D26" i="3"/>
  <c r="E26" i="3"/>
  <c r="F26" i="3"/>
  <c r="G26" i="3"/>
  <c r="H26" i="3"/>
  <c r="I26" i="3"/>
  <c r="J26" i="3"/>
  <c r="K26" i="3"/>
  <c r="D11" i="3"/>
  <c r="E11" i="3"/>
  <c r="D4" i="4" s="1"/>
  <c r="F11" i="3"/>
  <c r="G11" i="3"/>
  <c r="H11" i="3"/>
  <c r="I11" i="3"/>
  <c r="J11" i="3"/>
  <c r="K11" i="3"/>
  <c r="D28" i="3"/>
  <c r="E28" i="3"/>
  <c r="F28" i="3"/>
  <c r="G28" i="3"/>
  <c r="H28" i="3"/>
  <c r="I28" i="3"/>
  <c r="J28" i="3"/>
  <c r="K28" i="3"/>
  <c r="D43" i="3"/>
  <c r="E43" i="3"/>
  <c r="F43" i="3"/>
  <c r="G43" i="3"/>
  <c r="H43" i="3"/>
  <c r="I43" i="3"/>
  <c r="J43" i="3"/>
  <c r="K43" i="3"/>
  <c r="D12" i="3"/>
  <c r="E12" i="3"/>
  <c r="F12" i="3"/>
  <c r="G12" i="3"/>
  <c r="H12" i="3"/>
  <c r="I12" i="3"/>
  <c r="J12" i="3"/>
  <c r="K12" i="3"/>
  <c r="D7" i="3"/>
  <c r="E7" i="3"/>
  <c r="D10" i="4" s="1"/>
  <c r="F7" i="3"/>
  <c r="G7" i="3"/>
  <c r="H7" i="3"/>
  <c r="I7" i="3"/>
  <c r="J7" i="3"/>
  <c r="K7" i="3"/>
  <c r="D38" i="3"/>
  <c r="E38" i="3"/>
  <c r="F38" i="3"/>
  <c r="G38" i="3"/>
  <c r="H38" i="3"/>
  <c r="I38" i="3"/>
  <c r="J38" i="3"/>
  <c r="K38" i="3"/>
  <c r="D45" i="3"/>
  <c r="E45" i="3"/>
  <c r="F45" i="3"/>
  <c r="G45" i="3"/>
  <c r="H45" i="3"/>
  <c r="I45" i="3"/>
  <c r="J45" i="3"/>
  <c r="K45" i="3"/>
  <c r="X4" i="3"/>
  <c r="Y4" i="3"/>
  <c r="Z4" i="3"/>
  <c r="AA4" i="3"/>
  <c r="AB4" i="3"/>
  <c r="AC4" i="3"/>
  <c r="AD4" i="3"/>
  <c r="AE4" i="3"/>
  <c r="X7" i="3"/>
  <c r="Y7" i="3"/>
  <c r="Z7" i="3"/>
  <c r="AA7" i="3"/>
  <c r="AB7" i="3"/>
  <c r="AC7" i="3"/>
  <c r="AD7" i="3"/>
  <c r="AE7" i="3"/>
  <c r="X8" i="3"/>
  <c r="Y8" i="3"/>
  <c r="Z8" i="3"/>
  <c r="AA8" i="3"/>
  <c r="AB8" i="3"/>
  <c r="AC8" i="3"/>
  <c r="AD8" i="3"/>
  <c r="AE8" i="3"/>
  <c r="X11" i="3"/>
  <c r="Y11" i="3"/>
  <c r="Z11" i="3"/>
  <c r="AA11" i="3"/>
  <c r="AB11" i="3"/>
  <c r="AC11" i="3"/>
  <c r="AD11" i="3"/>
  <c r="AE11" i="3"/>
  <c r="B17" i="1"/>
  <c r="B12" i="3" s="1"/>
  <c r="C17" i="1"/>
  <c r="C12" i="3" s="1"/>
  <c r="B5" i="1"/>
  <c r="B9" i="3" s="1"/>
  <c r="C5" i="1"/>
  <c r="C9" i="3" s="1"/>
  <c r="B4" i="1"/>
  <c r="B45" i="3" s="1"/>
  <c r="C4" i="1"/>
  <c r="C45" i="3" s="1"/>
  <c r="B14" i="1"/>
  <c r="B11" i="3" s="1"/>
  <c r="C14" i="1"/>
  <c r="C11" i="3" s="1"/>
  <c r="B16" i="1"/>
  <c r="B43" i="3" s="1"/>
  <c r="C16" i="1"/>
  <c r="C43" i="3" s="1"/>
  <c r="B19" i="1"/>
  <c r="B38" i="3" s="1"/>
  <c r="C19" i="1"/>
  <c r="C38" i="3" s="1"/>
  <c r="B12" i="1"/>
  <c r="B30" i="3" s="1"/>
  <c r="C12" i="1"/>
  <c r="C30" i="3" s="1"/>
  <c r="B10" i="1"/>
  <c r="B35" i="3" s="1"/>
  <c r="C10" i="1"/>
  <c r="C35" i="3" s="1"/>
  <c r="B15" i="1"/>
  <c r="B28" i="3" s="1"/>
  <c r="B18" i="4" s="1"/>
  <c r="C15" i="1"/>
  <c r="C28" i="3" s="1"/>
  <c r="B6" i="1"/>
  <c r="B24" i="3" s="1"/>
  <c r="C6" i="1"/>
  <c r="C24" i="3" s="1"/>
  <c r="B11" i="1"/>
  <c r="B46" i="3" s="1"/>
  <c r="C11" i="1"/>
  <c r="C46" i="3" s="1"/>
  <c r="B18" i="1"/>
  <c r="B7" i="3" s="1"/>
  <c r="C18" i="1"/>
  <c r="C7" i="3" s="1"/>
  <c r="B13" i="1"/>
  <c r="B26" i="3" s="1"/>
  <c r="C13" i="1"/>
  <c r="C26" i="3" s="1"/>
  <c r="B9" i="1"/>
  <c r="B22" i="3" s="1"/>
  <c r="C9" i="1"/>
  <c r="C22" i="3" s="1"/>
  <c r="B7" i="1"/>
  <c r="B5" i="3" s="1"/>
  <c r="B16" i="4" s="1"/>
  <c r="C7" i="1"/>
  <c r="C5" i="3" s="1"/>
  <c r="C8" i="1"/>
  <c r="C20" i="3" s="1"/>
  <c r="B8" i="1"/>
  <c r="B20" i="3" s="1"/>
  <c r="B5" i="4" s="1"/>
  <c r="H30" i="4"/>
  <c r="I30" i="4"/>
  <c r="H10" i="4"/>
  <c r="I10" i="4"/>
  <c r="J10" i="4" s="1"/>
  <c r="H16" i="4"/>
  <c r="L37" i="1"/>
  <c r="L8" i="3" s="1"/>
  <c r="M37" i="1"/>
  <c r="M8" i="3" s="1"/>
  <c r="O37" i="1"/>
  <c r="O8" i="3" s="1"/>
  <c r="P8" i="3" s="1"/>
  <c r="L40" i="1"/>
  <c r="L40" i="3" s="1"/>
  <c r="M40" i="1"/>
  <c r="M40" i="3" s="1"/>
  <c r="O40" i="1"/>
  <c r="O36" i="3" s="1"/>
  <c r="P36" i="3" s="1"/>
  <c r="L41" i="1"/>
  <c r="M41" i="1"/>
  <c r="O41" i="1"/>
  <c r="O6" i="3" s="1"/>
  <c r="P6" i="3" s="1"/>
  <c r="I18" i="4"/>
  <c r="H7" i="4"/>
  <c r="H6" i="4"/>
  <c r="G7" i="2"/>
  <c r="G8" i="2"/>
  <c r="G9" i="2"/>
  <c r="G6" i="2"/>
  <c r="H7" i="2"/>
  <c r="I7" i="2" s="1"/>
  <c r="H8" i="2"/>
  <c r="I8" i="2"/>
  <c r="H9" i="2"/>
  <c r="I9" i="2"/>
  <c r="H6" i="2"/>
  <c r="I6" i="2"/>
  <c r="H29" i="4"/>
  <c r="H28" i="4"/>
  <c r="H31" i="4"/>
  <c r="H26" i="4"/>
  <c r="H25" i="4"/>
  <c r="H32" i="4"/>
  <c r="H33" i="4"/>
  <c r="H24" i="4"/>
  <c r="H27" i="4"/>
  <c r="H9" i="4"/>
  <c r="H19" i="4"/>
  <c r="H12" i="4"/>
  <c r="H15" i="4"/>
  <c r="H14" i="4"/>
  <c r="H20" i="4"/>
  <c r="H5" i="4"/>
  <c r="H8" i="4"/>
  <c r="H18" i="4"/>
  <c r="H21" i="4"/>
  <c r="H4" i="4"/>
  <c r="H11" i="4"/>
  <c r="H13" i="4"/>
  <c r="H17" i="4"/>
  <c r="L11" i="1"/>
  <c r="L46" i="3" s="1"/>
  <c r="M11" i="1"/>
  <c r="M46" i="3" s="1"/>
  <c r="O11" i="1"/>
  <c r="O46" i="3" s="1"/>
  <c r="P46" i="3" s="1"/>
  <c r="L22" i="1"/>
  <c r="L27" i="3" s="1"/>
  <c r="M22" i="1"/>
  <c r="N22" i="1" s="1"/>
  <c r="O23" i="1"/>
  <c r="O33" i="3" s="1"/>
  <c r="P33" i="3" s="1"/>
  <c r="L18" i="1"/>
  <c r="L7" i="3" s="1"/>
  <c r="M18" i="1"/>
  <c r="M7" i="3" s="1"/>
  <c r="O18" i="1"/>
  <c r="O7" i="3" s="1"/>
  <c r="P7" i="3" s="1"/>
  <c r="L12" i="1"/>
  <c r="L30" i="3" s="1"/>
  <c r="M12" i="1"/>
  <c r="M30" i="3" s="1"/>
  <c r="O12" i="1"/>
  <c r="O30" i="3" s="1"/>
  <c r="P30" i="3" s="1"/>
  <c r="L35" i="1"/>
  <c r="L14" i="3" s="1"/>
  <c r="M35" i="1"/>
  <c r="N35" i="1" s="1"/>
  <c r="N14" i="3" s="1"/>
  <c r="O35" i="1"/>
  <c r="O14" i="3" s="1"/>
  <c r="P14" i="3" s="1"/>
  <c r="L21" i="1"/>
  <c r="L4" i="3" s="1"/>
  <c r="M21" i="1"/>
  <c r="N21" i="1"/>
  <c r="O22" i="1"/>
  <c r="O27" i="3" s="1"/>
  <c r="P27" i="3" s="1"/>
  <c r="L29" i="1"/>
  <c r="L17" i="3" s="1"/>
  <c r="M29" i="1"/>
  <c r="M17" i="3" s="1"/>
  <c r="N29" i="1"/>
  <c r="N17" i="3" s="1"/>
  <c r="O29" i="1"/>
  <c r="O17" i="3" s="1"/>
  <c r="P17" i="3" s="1"/>
  <c r="L8" i="1"/>
  <c r="L20" i="3" s="1"/>
  <c r="M8" i="1"/>
  <c r="M20" i="3" s="1"/>
  <c r="N8" i="1"/>
  <c r="N20" i="3" s="1"/>
  <c r="O8" i="1"/>
  <c r="O20" i="3" s="1"/>
  <c r="P20" i="3" s="1"/>
  <c r="L30" i="1"/>
  <c r="AF5" i="3" s="1"/>
  <c r="M30" i="1"/>
  <c r="O30" i="1"/>
  <c r="L32" i="1"/>
  <c r="L50" i="3" s="1"/>
  <c r="M32" i="1"/>
  <c r="N32" i="1" s="1"/>
  <c r="N50" i="3" s="1"/>
  <c r="O32" i="1"/>
  <c r="O50" i="3" s="1"/>
  <c r="P50" i="3" s="1"/>
  <c r="L16" i="1"/>
  <c r="L43" i="3" s="1"/>
  <c r="M16" i="1"/>
  <c r="M43" i="3" s="1"/>
  <c r="N16" i="1"/>
  <c r="N43" i="3" s="1"/>
  <c r="O16" i="1"/>
  <c r="O43" i="3" s="1"/>
  <c r="P43" i="3" s="1"/>
  <c r="L17" i="1"/>
  <c r="L12" i="3" s="1"/>
  <c r="M17" i="1"/>
  <c r="M12" i="3" s="1"/>
  <c r="N17" i="1"/>
  <c r="N12" i="3" s="1"/>
  <c r="O17" i="1"/>
  <c r="O12" i="3" s="1"/>
  <c r="P12" i="3" s="1"/>
  <c r="L33" i="1"/>
  <c r="L31" i="3" s="1"/>
  <c r="M33" i="1"/>
  <c r="O33" i="1"/>
  <c r="O31" i="3" s="1"/>
  <c r="P31" i="3" s="1"/>
  <c r="L10" i="1"/>
  <c r="L35" i="3" s="1"/>
  <c r="M10" i="1"/>
  <c r="M35" i="3" s="1"/>
  <c r="O10" i="1"/>
  <c r="O35" i="3" s="1"/>
  <c r="P35" i="3" s="1"/>
  <c r="L39" i="1"/>
  <c r="M39" i="1"/>
  <c r="AG12" i="3" s="1"/>
  <c r="O39" i="1"/>
  <c r="O47" i="3" s="1"/>
  <c r="P47" i="3" s="1"/>
  <c r="L13" i="1"/>
  <c r="L26" i="3" s="1"/>
  <c r="M13" i="1"/>
  <c r="M26" i="3" s="1"/>
  <c r="N13" i="1"/>
  <c r="N26" i="3" s="1"/>
  <c r="O13" i="1"/>
  <c r="O26" i="3" s="1"/>
  <c r="P26" i="3" s="1"/>
  <c r="L27" i="1"/>
  <c r="L39" i="3" s="1"/>
  <c r="M27" i="1"/>
  <c r="M39" i="3" s="1"/>
  <c r="N27" i="1"/>
  <c r="N39" i="3" s="1"/>
  <c r="O27" i="1"/>
  <c r="O39" i="3" s="1"/>
  <c r="P39" i="3" s="1"/>
  <c r="L25" i="1"/>
  <c r="L25" i="3" s="1"/>
  <c r="M25" i="1"/>
  <c r="M25" i="3" s="1"/>
  <c r="N25" i="1"/>
  <c r="N25" i="3" s="1"/>
  <c r="O25" i="1"/>
  <c r="O25" i="3" s="1"/>
  <c r="P25" i="3" s="1"/>
  <c r="L34" i="1"/>
  <c r="L51" i="3" s="1"/>
  <c r="M34" i="1"/>
  <c r="O34" i="1"/>
  <c r="O51" i="3" s="1"/>
  <c r="P51" i="3" s="1"/>
  <c r="L5" i="1"/>
  <c r="L9" i="3" s="1"/>
  <c r="M5" i="1"/>
  <c r="M9" i="3" s="1"/>
  <c r="O5" i="1"/>
  <c r="O9" i="3" s="1"/>
  <c r="P9" i="3" s="1"/>
  <c r="L20" i="1"/>
  <c r="L21" i="3" s="1"/>
  <c r="M20" i="1"/>
  <c r="M4" i="3" s="1"/>
  <c r="O21" i="1"/>
  <c r="O4" i="3" s="1"/>
  <c r="P4" i="3" s="1"/>
  <c r="L19" i="1"/>
  <c r="L38" i="3" s="1"/>
  <c r="M19" i="1"/>
  <c r="M38" i="3" s="1"/>
  <c r="O19" i="1"/>
  <c r="O38" i="3" s="1"/>
  <c r="P38" i="3" s="1"/>
  <c r="L14" i="1"/>
  <c r="L11" i="3" s="1"/>
  <c r="M14" i="1"/>
  <c r="M11" i="3" s="1"/>
  <c r="O14" i="1"/>
  <c r="O11" i="3" s="1"/>
  <c r="P11" i="3" s="1"/>
  <c r="L23" i="1"/>
  <c r="L33" i="3" s="1"/>
  <c r="M23" i="1"/>
  <c r="O24" i="1"/>
  <c r="O29" i="3" s="1"/>
  <c r="P29" i="3" s="1"/>
  <c r="L4" i="1"/>
  <c r="L45" i="3" s="1"/>
  <c r="M4" i="1"/>
  <c r="M45" i="3" s="1"/>
  <c r="O4" i="1"/>
  <c r="O45" i="3" s="1"/>
  <c r="P45" i="3" s="1"/>
  <c r="L31" i="1"/>
  <c r="L18" i="3" s="1"/>
  <c r="M31" i="1"/>
  <c r="N31" i="1" s="1"/>
  <c r="N18" i="3" s="1"/>
  <c r="O31" i="1"/>
  <c r="O18" i="3" s="1"/>
  <c r="P18" i="3" s="1"/>
  <c r="L15" i="1"/>
  <c r="L28" i="3" s="1"/>
  <c r="M15" i="1"/>
  <c r="M28" i="3" s="1"/>
  <c r="L7" i="1"/>
  <c r="L5" i="3" s="1"/>
  <c r="M7" i="1"/>
  <c r="M5" i="3" s="1"/>
  <c r="O7" i="1"/>
  <c r="O5" i="3" s="1"/>
  <c r="P5" i="3" s="1"/>
  <c r="L28" i="1"/>
  <c r="L19" i="3" s="1"/>
  <c r="M28" i="1"/>
  <c r="M19" i="3" s="1"/>
  <c r="N28" i="1"/>
  <c r="N19" i="3" s="1"/>
  <c r="O28" i="1"/>
  <c r="O19" i="3" s="1"/>
  <c r="P19" i="3" s="1"/>
  <c r="L24" i="1"/>
  <c r="L29" i="3" s="1"/>
  <c r="M24" i="1"/>
  <c r="N24" i="1"/>
  <c r="O20" i="1"/>
  <c r="O21" i="3" s="1"/>
  <c r="P21" i="3" s="1"/>
  <c r="O15" i="1"/>
  <c r="O28" i="3" s="1"/>
  <c r="P28" i="3" s="1"/>
  <c r="L9" i="1"/>
  <c r="L22" i="3" s="1"/>
  <c r="M9" i="1"/>
  <c r="M22" i="3" s="1"/>
  <c r="O9" i="1"/>
  <c r="O22" i="3" s="1"/>
  <c r="P22" i="3" s="1"/>
  <c r="L26" i="1"/>
  <c r="L23" i="3" s="1"/>
  <c r="M26" i="1"/>
  <c r="M23" i="3" s="1"/>
  <c r="O26" i="1"/>
  <c r="O23" i="3" s="1"/>
  <c r="P23" i="3" s="1"/>
  <c r="L6" i="1"/>
  <c r="L24" i="3" s="1"/>
  <c r="M6" i="1"/>
  <c r="M24" i="3" s="1"/>
  <c r="O6" i="1"/>
  <c r="O24" i="3" s="1"/>
  <c r="P24" i="3" s="1"/>
  <c r="P21" i="1"/>
  <c r="I25" i="4"/>
  <c r="J25" i="4" s="1"/>
  <c r="I28" i="4"/>
  <c r="J28" i="4" s="1"/>
  <c r="I33" i="4"/>
  <c r="J33" i="4" s="1"/>
  <c r="I27" i="4"/>
  <c r="J27" i="4" s="1"/>
  <c r="I24" i="4"/>
  <c r="J24" i="4" s="1"/>
  <c r="I29" i="4"/>
  <c r="J29" i="4" s="1"/>
  <c r="I26" i="4"/>
  <c r="J26" i="4" s="1"/>
  <c r="I31" i="4"/>
  <c r="J31" i="4" s="1"/>
  <c r="I32" i="4"/>
  <c r="J32" i="4" s="1"/>
  <c r="K32" i="4" l="1"/>
  <c r="K31" i="4"/>
  <c r="K29" i="4"/>
  <c r="K28" i="4"/>
  <c r="K25" i="4"/>
  <c r="K26" i="4"/>
  <c r="K24" i="4"/>
  <c r="K33" i="4"/>
  <c r="AI5" i="3"/>
  <c r="O10" i="3"/>
  <c r="P10" i="3" s="1"/>
  <c r="J18" i="4"/>
  <c r="J9" i="4"/>
  <c r="D15" i="4"/>
  <c r="I21" i="4" s="1"/>
  <c r="J21" i="4" s="1"/>
  <c r="D11" i="4"/>
  <c r="D12" i="4"/>
  <c r="B6" i="4"/>
  <c r="D6" i="4"/>
  <c r="I4" i="4" s="1"/>
  <c r="J4" i="4" s="1"/>
  <c r="B14" i="4"/>
  <c r="D19" i="4"/>
  <c r="B10" i="4"/>
  <c r="D16" i="4"/>
  <c r="D14" i="4"/>
  <c r="I11" i="4" s="1"/>
  <c r="J11" i="4" s="1"/>
  <c r="B4" i="4"/>
  <c r="B15" i="4"/>
  <c r="B20" i="4"/>
  <c r="B19" i="4"/>
  <c r="D8" i="4"/>
  <c r="D20" i="4"/>
  <c r="D17" i="4"/>
  <c r="I15" i="4" s="1"/>
  <c r="J15" i="4" s="1"/>
  <c r="D13" i="4"/>
  <c r="I13" i="4" s="1"/>
  <c r="J13" i="4" s="1"/>
  <c r="AI12" i="3"/>
  <c r="L32" i="3"/>
  <c r="AF12" i="3"/>
  <c r="M47" i="3"/>
  <c r="L47" i="3"/>
  <c r="M6" i="3"/>
  <c r="L36" i="3"/>
  <c r="M36" i="3"/>
  <c r="L6" i="3"/>
  <c r="J30" i="4"/>
  <c r="K30" i="4" s="1"/>
  <c r="C10" i="3"/>
  <c r="N39" i="1"/>
  <c r="AH12" i="3" s="1"/>
  <c r="M32" i="3"/>
  <c r="N27" i="3"/>
  <c r="N7" i="1"/>
  <c r="N6" i="1"/>
  <c r="N24" i="3" s="1"/>
  <c r="N26" i="1"/>
  <c r="N23" i="3" s="1"/>
  <c r="N9" i="1"/>
  <c r="M21" i="3"/>
  <c r="N14" i="1"/>
  <c r="N19" i="1"/>
  <c r="N20" i="1"/>
  <c r="N21" i="3" s="1"/>
  <c r="N5" i="1"/>
  <c r="N34" i="1"/>
  <c r="N10" i="1"/>
  <c r="N35" i="3" s="1"/>
  <c r="N33" i="1"/>
  <c r="P33" i="1" s="1"/>
  <c r="N30" i="1"/>
  <c r="N10" i="3" s="1"/>
  <c r="M27" i="3"/>
  <c r="N12" i="1"/>
  <c r="N30" i="3" s="1"/>
  <c r="N18" i="1"/>
  <c r="N41" i="1"/>
  <c r="N40" i="1"/>
  <c r="N40" i="3" s="1"/>
  <c r="N37" i="1"/>
  <c r="N8" i="3" s="1"/>
  <c r="V5" i="3"/>
  <c r="W5" i="3"/>
  <c r="L10" i="3"/>
  <c r="AH5" i="3"/>
  <c r="AG5" i="3"/>
  <c r="AI6" i="3"/>
  <c r="AH6" i="3"/>
  <c r="AG6" i="3"/>
  <c r="AF6" i="3"/>
  <c r="M29" i="3"/>
  <c r="M33" i="3"/>
  <c r="V11" i="3"/>
  <c r="W11" i="3"/>
  <c r="W8" i="3"/>
  <c r="V8" i="3"/>
  <c r="W7" i="3"/>
  <c r="V7" i="3"/>
  <c r="W4" i="3"/>
  <c r="V4" i="3"/>
  <c r="C4" i="3"/>
  <c r="B4" i="3"/>
  <c r="B9" i="4" s="1"/>
  <c r="C29" i="3"/>
  <c r="B29" i="3"/>
  <c r="B21" i="3"/>
  <c r="B7" i="4" s="1"/>
  <c r="C21" i="3"/>
  <c r="C27" i="3"/>
  <c r="B27" i="3"/>
  <c r="C31" i="3"/>
  <c r="B31" i="3"/>
  <c r="C18" i="3"/>
  <c r="B18" i="3"/>
  <c r="B8" i="4" s="1"/>
  <c r="C51" i="3"/>
  <c r="B51" i="3"/>
  <c r="C19" i="3"/>
  <c r="B19" i="3"/>
  <c r="B17" i="4" s="1"/>
  <c r="C23" i="3"/>
  <c r="B23" i="3"/>
  <c r="B13" i="4" s="1"/>
  <c r="C33" i="3"/>
  <c r="B33" i="3"/>
  <c r="M14" i="3"/>
  <c r="N51" i="3"/>
  <c r="M51" i="3"/>
  <c r="N31" i="3"/>
  <c r="M31" i="3"/>
  <c r="M50" i="3"/>
  <c r="M18" i="3"/>
  <c r="M10" i="3"/>
  <c r="AI8" i="3"/>
  <c r="AG8" i="3"/>
  <c r="AF8" i="3"/>
  <c r="AI7" i="3"/>
  <c r="AH7" i="3"/>
  <c r="AG7" i="3"/>
  <c r="AF7" i="3"/>
  <c r="AI4" i="3"/>
  <c r="AH4" i="3"/>
  <c r="AG4" i="3"/>
  <c r="AF4" i="3"/>
  <c r="AI11" i="3"/>
  <c r="AG11" i="3"/>
  <c r="AF11" i="3"/>
  <c r="P29" i="1"/>
  <c r="P31" i="1"/>
  <c r="P32" i="1"/>
  <c r="P26" i="1"/>
  <c r="P28" i="1"/>
  <c r="N15" i="1"/>
  <c r="N4" i="1"/>
  <c r="N23" i="1"/>
  <c r="N29" i="3" s="1"/>
  <c r="N11" i="1"/>
  <c r="N46" i="3" s="1"/>
  <c r="P6" i="1"/>
  <c r="P10" i="1"/>
  <c r="I12" i="4" l="1"/>
  <c r="J12" i="4" s="1"/>
  <c r="I17" i="4"/>
  <c r="J17" i="4" s="1"/>
  <c r="I8" i="4"/>
  <c r="J8" i="4" s="1"/>
  <c r="I5" i="4"/>
  <c r="J5" i="4" s="1"/>
  <c r="I16" i="4"/>
  <c r="J16" i="4" s="1"/>
  <c r="I14" i="4"/>
  <c r="J14" i="4" s="1"/>
  <c r="I19" i="4"/>
  <c r="J19" i="4" s="1"/>
  <c r="I6" i="4"/>
  <c r="J6" i="4" s="1"/>
  <c r="I7" i="4"/>
  <c r="J7" i="4" s="1"/>
  <c r="K11" i="4" s="1"/>
  <c r="I20" i="4"/>
  <c r="J20" i="4" s="1"/>
  <c r="K6" i="4" s="1"/>
  <c r="B11" i="4"/>
  <c r="B12" i="4"/>
  <c r="N47" i="3"/>
  <c r="N6" i="3"/>
  <c r="N36" i="3"/>
  <c r="P36" i="1"/>
  <c r="N32" i="3"/>
  <c r="N9" i="3"/>
  <c r="P5" i="1"/>
  <c r="P13" i="1"/>
  <c r="N38" i="3"/>
  <c r="P19" i="1"/>
  <c r="N5" i="3"/>
  <c r="P7" i="1"/>
  <c r="N7" i="3"/>
  <c r="P27" i="1"/>
  <c r="N4" i="3"/>
  <c r="P20" i="1"/>
  <c r="N11" i="3"/>
  <c r="P17" i="1"/>
  <c r="P14" i="1"/>
  <c r="P16" i="1"/>
  <c r="N22" i="3"/>
  <c r="P8" i="1"/>
  <c r="P9" i="1"/>
  <c r="N33" i="3"/>
  <c r="P34" i="1"/>
  <c r="N28" i="3"/>
  <c r="AH8" i="3"/>
  <c r="N45" i="3"/>
  <c r="AH11" i="3"/>
  <c r="P25" i="1"/>
  <c r="P15" i="1"/>
  <c r="P4" i="1"/>
  <c r="P24" i="1"/>
  <c r="K10" i="4" l="1"/>
  <c r="K4" i="4"/>
  <c r="K5" i="4"/>
  <c r="K21" i="4"/>
  <c r="K20" i="4"/>
  <c r="K19" i="4"/>
  <c r="K18" i="4"/>
  <c r="K17" i="4"/>
  <c r="K16" i="4"/>
  <c r="K15" i="4"/>
  <c r="K14" i="4"/>
  <c r="K13" i="4"/>
  <c r="K8" i="4"/>
  <c r="K9" i="4"/>
  <c r="K7" i="4"/>
  <c r="Q16" i="3"/>
  <c r="Q11" i="3"/>
  <c r="Q10" i="3"/>
  <c r="Q4" i="3"/>
  <c r="Q9" i="3"/>
  <c r="Q5" i="3"/>
  <c r="Q13" i="3"/>
  <c r="Q18" i="3"/>
  <c r="Q40" i="3"/>
  <c r="Q8" i="3"/>
  <c r="Q12" i="3"/>
  <c r="Q6" i="3"/>
  <c r="Q7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17" i="3"/>
  <c r="Q15" i="3"/>
  <c r="Q14" i="3"/>
</calcChain>
</file>

<file path=xl/sharedStrings.xml><?xml version="1.0" encoding="utf-8"?>
<sst xmlns="http://schemas.openxmlformats.org/spreadsheetml/2006/main" count="291" uniqueCount="116">
  <si>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</si>
  <si>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</si>
  <si>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</si>
  <si>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</si>
  <si>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</si>
  <si>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</si>
  <si>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</si>
  <si>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</si>
  <si>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</si>
  <si>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</si>
  <si>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</si>
  <si>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</si>
  <si>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</si>
  <si>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</si>
  <si>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 </t>
  </si>
  <si>
    <t xml:space="preserve">kvalifikācijas spēļu rezultāti </t>
  </si>
  <si>
    <t>pēc 4 spēlem</t>
  </si>
  <si>
    <t>Pāris</t>
  </si>
  <si>
    <t>Eduards Kobiļuks</t>
  </si>
  <si>
    <t>Edgars Poišs</t>
  </si>
  <si>
    <t>Maksims Jefimovs</t>
  </si>
  <si>
    <t>6. sp.</t>
  </si>
  <si>
    <t>Artūrs Perepjolkins</t>
  </si>
  <si>
    <t>Dmitrijs Dumcevs</t>
  </si>
  <si>
    <t>Jeļena Kuruško</t>
  </si>
  <si>
    <t>Oļegs Kirevičevs</t>
  </si>
  <si>
    <t>7. sp.</t>
  </si>
  <si>
    <t>8. sp.</t>
  </si>
  <si>
    <t>9. sp.</t>
  </si>
  <si>
    <t>10. sp.</t>
  </si>
  <si>
    <t>11. sp.</t>
  </si>
  <si>
    <t>Fināls</t>
  </si>
  <si>
    <t>Maksims Gerasimenko</t>
  </si>
  <si>
    <t>Toms Pultraks</t>
  </si>
  <si>
    <t>Andrejs Kuruško</t>
  </si>
  <si>
    <t xml:space="preserve">2. Latvijas BASK Amatieru meistarsacīkstes </t>
  </si>
  <si>
    <t xml:space="preserve">Nr </t>
  </si>
  <si>
    <t>Vārds, uzvārds</t>
  </si>
  <si>
    <t>klubs</t>
  </si>
  <si>
    <t>LABA</t>
  </si>
  <si>
    <t>Evija Vende-Priekule</t>
  </si>
  <si>
    <t>-</t>
  </si>
  <si>
    <t>Ģirts Priekulis</t>
  </si>
  <si>
    <t>Ints Krievkalns</t>
  </si>
  <si>
    <t>Jānis Ieviņš</t>
  </si>
  <si>
    <t>Jānis Zalītis</t>
  </si>
  <si>
    <t>Elviss Volkops</t>
  </si>
  <si>
    <t>Jeļena Šorohova</t>
  </si>
  <si>
    <t>Iveta Jakušonoka</t>
  </si>
  <si>
    <t>Kristaps Liecinieks</t>
  </si>
  <si>
    <t>Juris Dumcevs</t>
  </si>
  <si>
    <t>Mārtiņš Vilnis</t>
  </si>
  <si>
    <t>Sergejs Ļeonovs</t>
  </si>
  <si>
    <t>Māris Dukurs</t>
  </si>
  <si>
    <t>Matīss Mūrnieks</t>
  </si>
  <si>
    <t>Nazars Poršņevs</t>
  </si>
  <si>
    <t>Valērijs Nizkodubovs</t>
  </si>
  <si>
    <t>Olga Morozova</t>
  </si>
  <si>
    <t>Rihards Meijers</t>
  </si>
  <si>
    <t>Stanislāvs Muceniks</t>
  </si>
  <si>
    <t>pagaidu lpp</t>
  </si>
  <si>
    <t>Klubs</t>
  </si>
  <si>
    <t>Kvalifikācija</t>
  </si>
  <si>
    <t>reģistrācijas lpp - max 54 sp.</t>
  </si>
  <si>
    <t>1 maiņa - 05.06. plkst 16-00</t>
  </si>
  <si>
    <t>2 maiņa - 05.06. plkst 19-00</t>
  </si>
  <si>
    <t>3 maiņa - 06.06. plkst 10-00</t>
  </si>
  <si>
    <t>Raimonds Rutenbergs</t>
  </si>
  <si>
    <t>Pāvels Venclauskis</t>
  </si>
  <si>
    <t>Igors Gnocs</t>
  </si>
  <si>
    <t>Artūrs Kaļiņins</t>
  </si>
  <si>
    <t>Ten Pin</t>
  </si>
  <si>
    <t>Svetlana Jemeljanova</t>
  </si>
  <si>
    <t>Valdis Skudra</t>
  </si>
  <si>
    <t>Dace Anspaka</t>
  </si>
  <si>
    <t>Linda Tomsone</t>
  </si>
  <si>
    <t>Aivārs Dolģis</t>
  </si>
  <si>
    <t>Andrejs Zilgalvis</t>
  </si>
  <si>
    <t>Aleksejs Jelisejevs</t>
  </si>
  <si>
    <t>Artūrs Zavjalovs</t>
  </si>
  <si>
    <t>Ivars Lauris</t>
  </si>
  <si>
    <t>Jānis Nalivaiko</t>
  </si>
  <si>
    <t>Maksims Isajevs</t>
  </si>
  <si>
    <t>Dainis Mauriņš</t>
  </si>
  <si>
    <t>Aleksandrs Titkovs</t>
  </si>
  <si>
    <t>Veronika Hudjakova</t>
  </si>
  <si>
    <t>Keša Hudjakovs</t>
  </si>
  <si>
    <t>Artemijs Hudjakovs</t>
  </si>
  <si>
    <t>Dāmas - kvalifikācija</t>
  </si>
  <si>
    <t>02B</t>
  </si>
  <si>
    <t>06A</t>
  </si>
  <si>
    <t>05B</t>
  </si>
  <si>
    <t>07A</t>
  </si>
  <si>
    <t>08A</t>
  </si>
  <si>
    <t>09B</t>
  </si>
  <si>
    <t>07B</t>
  </si>
  <si>
    <t>09A</t>
  </si>
  <si>
    <t>04B</t>
  </si>
  <si>
    <t>05A</t>
  </si>
  <si>
    <t>04A</t>
  </si>
  <si>
    <t>08B</t>
  </si>
  <si>
    <t>02A</t>
  </si>
  <si>
    <t>03A</t>
  </si>
  <si>
    <t>06B</t>
  </si>
  <si>
    <t>03B</t>
  </si>
  <si>
    <t>Aivars Belickis</t>
  </si>
  <si>
    <t xml:space="preserve"> 2. Latvijas BASK Amatieru meistarsacīkstes 
</t>
  </si>
  <si>
    <t>Vīrieši - medalisti</t>
  </si>
  <si>
    <t>Sievietes - medalistes</t>
  </si>
  <si>
    <t>Kopēja ieskaite</t>
  </si>
  <si>
    <t>Labāka spēlētaja</t>
  </si>
  <si>
    <t>VID AR HAND</t>
  </si>
  <si>
    <t>10B</t>
  </si>
  <si>
    <t>10A</t>
  </si>
  <si>
    <t>01A</t>
  </si>
  <si>
    <t>Labakais rezultāts - 276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</si>
</sst>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+0"/>
    <numFmt numFmtId="165" formatCode="0.0"/>
  </numFmts>
  <fonts count="42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5"/>
      <color indexed="8"/>
      <name val="Verdana"/>
      <family val="2"/>
    </font>
    <font>
      <sz val="34"/>
      <color indexed="10"/>
      <name val="Arial"/>
      <family val="2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sz val="8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  <charset val="186"/>
    </font>
    <font>
      <b/>
      <sz val="14"/>
      <color indexed="8"/>
      <name val="CentSchbook TL"/>
      <family val="1"/>
      <charset val="186"/>
    </font>
    <font>
      <b/>
      <sz val="14"/>
      <color indexed="8"/>
      <name val="CentSchbook TL"/>
      <family val="1"/>
      <charset val="186"/>
    </font>
    <font>
      <sz val="12"/>
      <color indexed="8"/>
      <name val="Verdana"/>
      <family val="2"/>
    </font>
    <font>
      <sz val="30"/>
      <color indexed="10"/>
      <name val="Arial"/>
      <family val="2"/>
      <charset val="204"/>
    </font>
    <font>
      <b/>
      <sz val="15"/>
      <color rgb="FFFF0000"/>
      <name val="Verdana"/>
      <family val="2"/>
    </font>
    <font>
      <sz val="15"/>
      <color theme="1"/>
      <name val="Arial Black"/>
      <family val="2"/>
      <charset val="186"/>
    </font>
    <font>
      <sz val="15"/>
      <color theme="1"/>
      <name val="Arial Black"/>
      <family val="2"/>
      <charset val="204"/>
    </font>
    <font>
      <b/>
      <sz val="15"/>
      <color theme="1"/>
      <name val="Arial Black"/>
      <family val="2"/>
      <charset val="204"/>
    </font>
    <font>
      <b/>
      <sz val="18"/>
      <color rgb="FFFF0000"/>
      <name val="Umbra TL"/>
    </font>
    <font>
      <b/>
      <sz val="16"/>
      <color theme="1"/>
      <name val="Umbra T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24"/>
      <color indexed="32"/>
      <name val="Trebuchet MS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5"/>
      <color rgb="FF00B050"/>
      <name val="Verdana"/>
      <family val="2"/>
    </font>
    <font>
      <b/>
      <sz val="15"/>
      <color theme="1"/>
      <name val="Verdana"/>
      <family val="2"/>
    </font>
    <font>
      <sz val="10"/>
      <color theme="1"/>
      <name val="Arial"/>
      <family val="2"/>
      <charset val="204"/>
    </font>
    <font>
      <b/>
      <i/>
      <sz val="12"/>
      <color theme="1"/>
      <name val="Arial"/>
      <family val="2"/>
      <charset val="186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rgb="FFFF0000"/>
      <name val="Arial"/>
      <family val="2"/>
    </font>
    <font>
      <b/>
      <sz val="16"/>
      <color rgb="FFFF0000"/>
      <name val="Arial"/>
      <family val="2"/>
      <charset val="204"/>
    </font>
    <font>
      <b/>
      <sz val="18"/>
      <color rgb="FFFF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" fontId="8" fillId="2" borderId="1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13" fillId="4" borderId="6" xfId="0" applyNumberFormat="1" applyFont="1" applyFill="1" applyBorder="1" applyAlignment="1">
      <alignment horizontal="center"/>
    </xf>
    <xf numFmtId="1" fontId="14" fillId="4" borderId="6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" fontId="8" fillId="2" borderId="22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4" fillId="0" borderId="0" xfId="0" applyFont="1"/>
    <xf numFmtId="0" fontId="23" fillId="6" borderId="8" xfId="0" applyFont="1" applyFill="1" applyBorder="1" applyAlignment="1">
      <alignment horizontal="center"/>
    </xf>
    <xf numFmtId="0" fontId="23" fillId="6" borderId="8" xfId="0" applyFont="1" applyFill="1" applyBorder="1" applyAlignment="1">
      <alignment horizontal="left"/>
    </xf>
    <xf numFmtId="0" fontId="23" fillId="6" borderId="6" xfId="0" applyFont="1" applyFill="1" applyBorder="1" applyAlignment="1">
      <alignment horizontal="center"/>
    </xf>
    <xf numFmtId="0" fontId="23" fillId="7" borderId="6" xfId="0" applyFont="1" applyFill="1" applyBorder="1" applyAlignment="1">
      <alignment horizontal="left"/>
    </xf>
    <xf numFmtId="0" fontId="23" fillId="7" borderId="6" xfId="0" applyFont="1" applyFill="1" applyBorder="1" applyAlignment="1">
      <alignment horizontal="center"/>
    </xf>
    <xf numFmtId="0" fontId="23" fillId="0" borderId="6" xfId="0" applyFont="1" applyBorder="1" applyAlignment="1">
      <alignment horizontal="left"/>
    </xf>
    <xf numFmtId="0" fontId="23" fillId="0" borderId="6" xfId="0" applyFont="1" applyBorder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  <xf numFmtId="0" fontId="13" fillId="0" borderId="15" xfId="0" applyFont="1" applyBorder="1" applyAlignment="1">
      <alignment horizontal="center"/>
    </xf>
    <xf numFmtId="0" fontId="27" fillId="7" borderId="6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/>
    </xf>
    <xf numFmtId="0" fontId="11" fillId="0" borderId="1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165" fontId="5" fillId="0" borderId="8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wrapText="1"/>
    </xf>
    <xf numFmtId="0" fontId="0" fillId="0" borderId="34" xfId="0" applyNumberFormat="1" applyFont="1" applyFill="1" applyBorder="1" applyAlignment="1">
      <alignment wrapText="1"/>
    </xf>
    <xf numFmtId="0" fontId="29" fillId="0" borderId="6" xfId="0" applyNumberFormat="1" applyFont="1" applyFill="1" applyBorder="1" applyAlignment="1">
      <alignment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10" borderId="6" xfId="0" applyNumberFormat="1" applyFont="1" applyFill="1" applyBorder="1" applyAlignment="1">
      <alignment horizontal="center" vertical="center" wrapText="1"/>
    </xf>
    <xf numFmtId="0" fontId="30" fillId="10" borderId="6" xfId="0" applyNumberFormat="1" applyFont="1" applyFill="1" applyBorder="1" applyAlignment="1">
      <alignment horizontal="center" vertical="center" wrapText="1"/>
    </xf>
    <xf numFmtId="0" fontId="31" fillId="10" borderId="6" xfId="0" applyNumberFormat="1" applyFont="1" applyFill="1" applyBorder="1" applyAlignment="1">
      <alignment horizontal="center" vertical="center" wrapText="1"/>
    </xf>
    <xf numFmtId="0" fontId="33" fillId="0" borderId="8" xfId="0" applyFont="1" applyBorder="1" applyAlignment="1">
      <alignment vertical="center"/>
    </xf>
    <xf numFmtId="0" fontId="34" fillId="0" borderId="8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35" fillId="0" borderId="0" xfId="0" applyFont="1" applyAlignment="1">
      <alignment horizontal="center"/>
    </xf>
    <xf numFmtId="165" fontId="34" fillId="0" borderId="8" xfId="0" applyNumberFormat="1" applyFont="1" applyBorder="1" applyAlignment="1">
      <alignment horizontal="center" vertical="center"/>
    </xf>
    <xf numFmtId="0" fontId="36" fillId="7" borderId="11" xfId="0" applyFont="1" applyFill="1" applyBorder="1" applyAlignment="1">
      <alignment horizontal="center" vertical="center" wrapText="1"/>
    </xf>
    <xf numFmtId="0" fontId="23" fillId="5" borderId="29" xfId="0" applyFont="1" applyFill="1" applyBorder="1" applyAlignment="1">
      <alignment horizontal="center"/>
    </xf>
    <xf numFmtId="0" fontId="23" fillId="5" borderId="30" xfId="0" applyFont="1" applyFill="1" applyBorder="1" applyAlignment="1">
      <alignment horizontal="center"/>
    </xf>
    <xf numFmtId="0" fontId="23" fillId="5" borderId="31" xfId="0" applyFont="1" applyFill="1" applyBorder="1" applyAlignment="1">
      <alignment horizontal="center"/>
    </xf>
    <xf numFmtId="0" fontId="25" fillId="6" borderId="6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24" xfId="0" applyFont="1" applyFill="1" applyBorder="1" applyAlignment="1">
      <alignment horizontal="center" vertical="center" textRotation="90"/>
    </xf>
    <xf numFmtId="0" fontId="26" fillId="0" borderId="32" xfId="0" applyFont="1" applyBorder="1" applyAlignment="1">
      <alignment horizontal="center"/>
    </xf>
    <xf numFmtId="0" fontId="6" fillId="3" borderId="0" xfId="0" applyFont="1" applyFill="1" applyBorder="1" applyAlignment="1">
      <alignment horizontal="center" vertical="center" textRotation="90"/>
    </xf>
    <xf numFmtId="0" fontId="16" fillId="0" borderId="0" xfId="0" applyFont="1" applyBorder="1" applyAlignment="1">
      <alignment horizontal="center"/>
    </xf>
    <xf numFmtId="0" fontId="28" fillId="9" borderId="29" xfId="0" applyNumberFormat="1" applyFont="1" applyFill="1" applyBorder="1" applyAlignment="1">
      <alignment horizontal="center" vertical="center" wrapText="1"/>
    </xf>
    <xf numFmtId="0" fontId="28" fillId="9" borderId="30" xfId="0" applyNumberFormat="1" applyFont="1" applyFill="1" applyBorder="1" applyAlignment="1">
      <alignment horizontal="center" vertical="center" wrapText="1"/>
    </xf>
    <xf numFmtId="0" fontId="28" fillId="9" borderId="31" xfId="0" applyNumberFormat="1" applyFont="1" applyFill="1" applyBorder="1" applyAlignment="1">
      <alignment horizontal="center" vertical="center" wrapText="1"/>
    </xf>
    <xf numFmtId="0" fontId="2" fillId="8" borderId="6" xfId="0" applyNumberFormat="1" applyFont="1" applyFill="1" applyBorder="1" applyAlignment="1">
      <alignment horizontal="center" wrapText="1"/>
    </xf>
    <xf numFmtId="0" fontId="2" fillId="8" borderId="33" xfId="0" applyNumberFormat="1" applyFont="1" applyFill="1" applyBorder="1" applyAlignment="1">
      <alignment horizontal="center" wrapText="1"/>
    </xf>
    <xf numFmtId="0" fontId="2" fillId="8" borderId="36" xfId="0" applyNumberFormat="1" applyFont="1" applyFill="1" applyBorder="1" applyAlignment="1">
      <alignment horizontal="center" wrapText="1"/>
    </xf>
    <xf numFmtId="0" fontId="2" fillId="8" borderId="37" xfId="0" applyNumberFormat="1" applyFont="1" applyFill="1" applyBorder="1" applyAlignment="1">
      <alignment horizontal="center" wrapText="1"/>
    </xf>
    <xf numFmtId="0" fontId="2" fillId="8" borderId="38" xfId="0" applyNumberFormat="1" applyFont="1" applyFill="1" applyBorder="1" applyAlignment="1">
      <alignment horizontal="center" wrapText="1"/>
    </xf>
    <xf numFmtId="0" fontId="2" fillId="10" borderId="6" xfId="0" applyNumberFormat="1" applyFont="1" applyFill="1" applyBorder="1" applyAlignment="1">
      <alignment horizontal="center" vertical="center" wrapText="1"/>
    </xf>
    <xf numFmtId="0" fontId="2" fillId="10" borderId="19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0" xfId="0" applyFont="1" applyAlignment="1">
      <alignment vertical="center"/>
    </xf>
    <xf numFmtId="0" fontId="8" fillId="0" borderId="42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38" fillId="0" borderId="6" xfId="0" applyNumberFormat="1" applyFont="1" applyFill="1" applyBorder="1" applyAlignment="1">
      <alignment horizontal="center" vertical="center" wrapText="1"/>
    </xf>
    <xf numFmtId="0" fontId="38" fillId="0" borderId="19" xfId="0" applyNumberFormat="1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center"/>
    </xf>
    <xf numFmtId="0" fontId="38" fillId="0" borderId="35" xfId="0" applyFont="1" applyBorder="1" applyAlignment="1">
      <alignment horizontal="center"/>
    </xf>
    <xf numFmtId="0" fontId="38" fillId="0" borderId="7" xfId="0" applyFont="1" applyBorder="1" applyAlignment="1">
      <alignment horizontal="center"/>
    </xf>
    <xf numFmtId="0" fontId="38" fillId="0" borderId="39" xfId="0" applyFont="1" applyBorder="1" applyAlignment="1">
      <alignment horizontal="center"/>
    </xf>
    <xf numFmtId="0" fontId="38" fillId="0" borderId="40" xfId="0" applyFont="1" applyBorder="1" applyAlignment="1">
      <alignment horizontal="center"/>
    </xf>
    <xf numFmtId="0" fontId="38" fillId="0" borderId="41" xfId="0" applyFont="1" applyBorder="1" applyAlignment="1">
      <alignment horizontal="center"/>
    </xf>
    <xf numFmtId="0" fontId="38" fillId="10" borderId="18" xfId="0" applyNumberFormat="1" applyFont="1" applyFill="1" applyBorder="1" applyAlignment="1">
      <alignment horizontal="center" vertical="center" wrapText="1"/>
    </xf>
    <xf numFmtId="0" fontId="40" fillId="10" borderId="18" xfId="0" applyNumberFormat="1" applyFont="1" applyFill="1" applyBorder="1" applyAlignment="1">
      <alignment horizontal="center" vertical="center" wrapText="1"/>
    </xf>
    <xf numFmtId="0" fontId="38" fillId="0" borderId="18" xfId="0" applyFont="1" applyBorder="1" applyAlignment="1">
      <alignment horizontal="center"/>
    </xf>
    <xf numFmtId="0" fontId="38" fillId="0" borderId="23" xfId="0" applyFont="1" applyBorder="1" applyAlignment="1">
      <alignment horizontal="center"/>
    </xf>
    <xf numFmtId="0" fontId="41" fillId="10" borderId="18" xfId="0" applyNumberFormat="1" applyFont="1" applyFill="1" applyBorder="1" applyAlignment="1">
      <alignment horizontal="center" vertical="center" wrapText="1"/>
    </xf>
    <xf numFmtId="0" fontId="5" fillId="0" borderId="44" xfId="0" applyFont="1" applyBorder="1" applyAlignment="1">
      <alignment vertical="center"/>
    </xf>
    <xf numFmtId="0" fontId="32" fillId="10" borderId="6" xfId="0" applyNumberFormat="1" applyFont="1" applyFill="1" applyBorder="1" applyAlignment="1">
      <alignment horizontal="center" vertical="center" wrapText="1"/>
    </xf>
    <xf numFmtId="0" fontId="39" fillId="0" borderId="6" xfId="0" applyNumberFormat="1" applyFont="1" applyFill="1" applyBorder="1" applyAlignment="1">
      <alignment vertical="center" wrapText="1"/>
    </xf>
    <xf numFmtId="0" fontId="41" fillId="0" borderId="6" xfId="0" applyNumberFormat="1" applyFont="1" applyFill="1" applyBorder="1" applyAlignment="1">
      <alignment horizontal="center" vertical="center" wrapText="1"/>
    </xf>
    <xf numFmtId="0" fontId="41" fillId="0" borderId="1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2</xdr:row>
      <xdr:rowOff>47625</xdr:rowOff>
    </xdr:from>
    <xdr:to>
      <xdr:col>11</xdr:col>
      <xdr:colOff>523875</xdr:colOff>
      <xdr:row>2</xdr:row>
      <xdr:rowOff>323850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13</xdr:col>
      <xdr:colOff>9525</xdr:colOff>
      <xdr:row>2</xdr:row>
      <xdr:rowOff>85725</xdr:rowOff>
    </xdr:from>
    <xdr:to>
      <xdr:col>13</xdr:col>
      <xdr:colOff>733425</xdr:colOff>
      <xdr:row>2</xdr:row>
      <xdr:rowOff>361950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12</xdr:col>
      <xdr:colOff>104775</xdr:colOff>
      <xdr:row>2</xdr:row>
      <xdr:rowOff>57150</xdr:rowOff>
    </xdr:from>
    <xdr:to>
      <xdr:col>12</xdr:col>
      <xdr:colOff>542925</xdr:colOff>
      <xdr:row>2</xdr:row>
      <xdr:rowOff>333375</xdr:rowOff>
    </xdr:to>
    <xdr:sp macro="" textlink="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1</xdr:col>
      <xdr:colOff>1295400</xdr:colOff>
      <xdr:row>0</xdr:row>
      <xdr:rowOff>38100</xdr:rowOff>
    </xdr:from>
    <xdr:to>
      <xdr:col>11</xdr:col>
      <xdr:colOff>215900</xdr:colOff>
      <xdr:row>1</xdr:row>
      <xdr:rowOff>104775</xdr:rowOff>
    </xdr:to>
    <xdr:sp macro="" textlink="">
      <xdr:nvSpPr>
        <xdr:cNvPr id="1028" name="WordArt 4"/>
        <xdr:cNvSpPr>
          <a:spLocks noChangeArrowheads="1" noChangeShapeType="1" noTextEdit="1"/>
        </xdr:cNvSpPr>
      </xdr:nvSpPr>
      <xdr:spPr bwMode="auto">
        <a:xfrm>
          <a:off x="1895475" y="38100"/>
          <a:ext cx="570547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2</xdr:row>
      <xdr:rowOff>47625</xdr:rowOff>
    </xdr:from>
    <xdr:to>
      <xdr:col>11</xdr:col>
      <xdr:colOff>523875</xdr:colOff>
      <xdr:row>2</xdr:row>
      <xdr:rowOff>323850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13</xdr:col>
      <xdr:colOff>9525</xdr:colOff>
      <xdr:row>2</xdr:row>
      <xdr:rowOff>85725</xdr:rowOff>
    </xdr:from>
    <xdr:to>
      <xdr:col>13</xdr:col>
      <xdr:colOff>647700</xdr:colOff>
      <xdr:row>2</xdr:row>
      <xdr:rowOff>361950</xdr:rowOff>
    </xdr:to>
    <xdr:sp macro="" textlink="">
      <xdr:nvSpPr>
        <xdr:cNvPr id="2050" name="WordArt 2"/>
        <xdr:cNvSpPr>
          <a:spLocks noChangeArrowheads="1" noChangeShapeType="1" noTextEdit="1"/>
        </xdr:cNvSpPr>
      </xdr:nvSpPr>
      <xdr:spPr bwMode="auto">
        <a:xfrm>
          <a:off x="9172575" y="838200"/>
          <a:ext cx="638175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12</xdr:col>
      <xdr:colOff>104775</xdr:colOff>
      <xdr:row>2</xdr:row>
      <xdr:rowOff>57150</xdr:rowOff>
    </xdr:from>
    <xdr:to>
      <xdr:col>12</xdr:col>
      <xdr:colOff>542925</xdr:colOff>
      <xdr:row>2</xdr:row>
      <xdr:rowOff>333375</xdr:rowOff>
    </xdr:to>
    <xdr:sp macro="" textlink="">
      <xdr:nvSpPr>
        <xdr:cNvPr id="2051" name="WordArt 3"/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1</xdr:col>
      <xdr:colOff>1539876</xdr:colOff>
      <xdr:row>0</xdr:row>
      <xdr:rowOff>117475</xdr:rowOff>
    </xdr:from>
    <xdr:to>
      <xdr:col>13</xdr:col>
      <xdr:colOff>139701</xdr:colOff>
      <xdr:row>1</xdr:row>
      <xdr:rowOff>25400</xdr:rowOff>
    </xdr:to>
    <xdr:sp macro="" textlink="">
      <xdr:nvSpPr>
        <xdr:cNvPr id="2052" name="WordArt 4"/>
        <xdr:cNvSpPr>
          <a:spLocks noChangeArrowheads="1" noChangeShapeType="1" noTextEdit="1"/>
        </xdr:cNvSpPr>
      </xdr:nvSpPr>
      <xdr:spPr bwMode="auto">
        <a:xfrm>
          <a:off x="2174876" y="117475"/>
          <a:ext cx="7902575" cy="4476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/>
              <a:latin typeface="Arial Black"/>
            </a:rPr>
            <a:t>2. Latvijas BASK Amatieru meistarsacīkstes 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/>
            <a:latin typeface="Arial Black"/>
          </a:endParaRPr>
        </a:p>
      </xdr:txBody>
    </xdr:sp>
    <xdr:clientData/>
  </xdr:twoCellAnchor>
  <xdr:twoCellAnchor>
    <xdr:from>
      <xdr:col>31</xdr:col>
      <xdr:colOff>85725</xdr:colOff>
      <xdr:row>2</xdr:row>
      <xdr:rowOff>47625</xdr:rowOff>
    </xdr:from>
    <xdr:to>
      <xdr:col>31</xdr:col>
      <xdr:colOff>523875</xdr:colOff>
      <xdr:row>2</xdr:row>
      <xdr:rowOff>323850</xdr:rowOff>
    </xdr:to>
    <xdr:sp macro="" textlink="">
      <xdr:nvSpPr>
        <xdr:cNvPr id="6" name="WordArt 1"/>
        <xdr:cNvSpPr>
          <a:spLocks noChangeArrowheads="1" noChangeShapeType="1" noTextEdit="1"/>
        </xdr:cNvSpPr>
      </xdr:nvSpPr>
      <xdr:spPr bwMode="auto">
        <a:xfrm>
          <a:off x="5140325" y="8858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33</xdr:col>
      <xdr:colOff>9525</xdr:colOff>
      <xdr:row>2</xdr:row>
      <xdr:rowOff>85725</xdr:rowOff>
    </xdr:from>
    <xdr:to>
      <xdr:col>33</xdr:col>
      <xdr:colOff>647700</xdr:colOff>
      <xdr:row>2</xdr:row>
      <xdr:rowOff>361950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6435725" y="923925"/>
          <a:ext cx="638175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32</xdr:col>
      <xdr:colOff>104775</xdr:colOff>
      <xdr:row>2</xdr:row>
      <xdr:rowOff>57150</xdr:rowOff>
    </xdr:from>
    <xdr:to>
      <xdr:col>32</xdr:col>
      <xdr:colOff>542925</xdr:colOff>
      <xdr:row>2</xdr:row>
      <xdr:rowOff>333375</xdr:rowOff>
    </xdr:to>
    <xdr:sp macro="" textlink="">
      <xdr:nvSpPr>
        <xdr:cNvPr id="8" name="WordArt 3"/>
        <xdr:cNvSpPr>
          <a:spLocks noChangeArrowheads="1" noChangeShapeType="1" noTextEdit="1"/>
        </xdr:cNvSpPr>
      </xdr:nvSpPr>
      <xdr:spPr bwMode="auto">
        <a:xfrm>
          <a:off x="5845175" y="89535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47625</xdr:rowOff>
    </xdr:from>
    <xdr:to>
      <xdr:col>6</xdr:col>
      <xdr:colOff>0</xdr:colOff>
      <xdr:row>19</xdr:row>
      <xdr:rowOff>323850</xdr:rowOff>
    </xdr:to>
    <xdr:sp macro="" textlink="">
      <xdr:nvSpPr>
        <xdr:cNvPr id="4105" name="WordArt 9"/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19</xdr:row>
      <xdr:rowOff>57150</xdr:rowOff>
    </xdr:from>
    <xdr:to>
      <xdr:col>6</xdr:col>
      <xdr:colOff>0</xdr:colOff>
      <xdr:row>19</xdr:row>
      <xdr:rowOff>333375</xdr:rowOff>
    </xdr:to>
    <xdr:sp macro="" textlink="">
      <xdr:nvSpPr>
        <xdr:cNvPr id="4107" name="WordArt 11"/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7</xdr:row>
      <xdr:rowOff>47625</xdr:rowOff>
    </xdr:from>
    <xdr:to>
      <xdr:col>6</xdr:col>
      <xdr:colOff>0</xdr:colOff>
      <xdr:row>7</xdr:row>
      <xdr:rowOff>323850</xdr:rowOff>
    </xdr:to>
    <xdr:sp macro="" textlink="">
      <xdr:nvSpPr>
        <xdr:cNvPr id="14" name="WordArt 9"/>
        <xdr:cNvSpPr>
          <a:spLocks noChangeArrowheads="1" noChangeShapeType="1" noTextEdit="1"/>
        </xdr:cNvSpPr>
      </xdr:nvSpPr>
      <xdr:spPr bwMode="auto">
        <a:xfrm>
          <a:off x="5256068" y="1381125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7</xdr:row>
      <xdr:rowOff>57150</xdr:rowOff>
    </xdr:from>
    <xdr:to>
      <xdr:col>6</xdr:col>
      <xdr:colOff>0</xdr:colOff>
      <xdr:row>7</xdr:row>
      <xdr:rowOff>333375</xdr:rowOff>
    </xdr:to>
    <xdr:sp macro="" textlink="">
      <xdr:nvSpPr>
        <xdr:cNvPr id="15" name="WordArt 11"/>
        <xdr:cNvSpPr>
          <a:spLocks noChangeArrowheads="1" noChangeShapeType="1" noTextEdit="1"/>
        </xdr:cNvSpPr>
      </xdr:nvSpPr>
      <xdr:spPr bwMode="auto">
        <a:xfrm>
          <a:off x="5256068" y="139065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7</xdr:row>
      <xdr:rowOff>47625</xdr:rowOff>
    </xdr:from>
    <xdr:to>
      <xdr:col>6</xdr:col>
      <xdr:colOff>0</xdr:colOff>
      <xdr:row>7</xdr:row>
      <xdr:rowOff>323850</xdr:rowOff>
    </xdr:to>
    <xdr:sp macro="" textlink="">
      <xdr:nvSpPr>
        <xdr:cNvPr id="16" name="WordArt 9"/>
        <xdr:cNvSpPr>
          <a:spLocks noChangeArrowheads="1" noChangeShapeType="1" noTextEdit="1"/>
        </xdr:cNvSpPr>
      </xdr:nvSpPr>
      <xdr:spPr bwMode="auto">
        <a:xfrm>
          <a:off x="5256068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7</xdr:row>
      <xdr:rowOff>57150</xdr:rowOff>
    </xdr:from>
    <xdr:to>
      <xdr:col>6</xdr:col>
      <xdr:colOff>0</xdr:colOff>
      <xdr:row>7</xdr:row>
      <xdr:rowOff>333375</xdr:rowOff>
    </xdr:to>
    <xdr:sp macro="" textlink="">
      <xdr:nvSpPr>
        <xdr:cNvPr id="17" name="WordArt 11"/>
        <xdr:cNvSpPr>
          <a:spLocks noChangeArrowheads="1" noChangeShapeType="1" noTextEdit="1"/>
        </xdr:cNvSpPr>
      </xdr:nvSpPr>
      <xdr:spPr bwMode="auto">
        <a:xfrm>
          <a:off x="5256068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4</xdr:row>
      <xdr:rowOff>47625</xdr:rowOff>
    </xdr:from>
    <xdr:to>
      <xdr:col>6</xdr:col>
      <xdr:colOff>0</xdr:colOff>
      <xdr:row>4</xdr:row>
      <xdr:rowOff>323850</xdr:rowOff>
    </xdr:to>
    <xdr:sp macro="" textlink="">
      <xdr:nvSpPr>
        <xdr:cNvPr id="22" name="WordArt 9"/>
        <xdr:cNvSpPr>
          <a:spLocks noChangeArrowheads="1" noChangeShapeType="1" noTextEdit="1"/>
        </xdr:cNvSpPr>
      </xdr:nvSpPr>
      <xdr:spPr bwMode="auto">
        <a:xfrm>
          <a:off x="5256068" y="1381125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4</xdr:row>
      <xdr:rowOff>57150</xdr:rowOff>
    </xdr:from>
    <xdr:to>
      <xdr:col>6</xdr:col>
      <xdr:colOff>0</xdr:colOff>
      <xdr:row>4</xdr:row>
      <xdr:rowOff>333375</xdr:rowOff>
    </xdr:to>
    <xdr:sp macro="" textlink="">
      <xdr:nvSpPr>
        <xdr:cNvPr id="23" name="WordArt 11"/>
        <xdr:cNvSpPr>
          <a:spLocks noChangeArrowheads="1" noChangeShapeType="1" noTextEdit="1"/>
        </xdr:cNvSpPr>
      </xdr:nvSpPr>
      <xdr:spPr bwMode="auto">
        <a:xfrm>
          <a:off x="5256068" y="139065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4</xdr:row>
      <xdr:rowOff>47625</xdr:rowOff>
    </xdr:from>
    <xdr:to>
      <xdr:col>6</xdr:col>
      <xdr:colOff>0</xdr:colOff>
      <xdr:row>4</xdr:row>
      <xdr:rowOff>323850</xdr:rowOff>
    </xdr:to>
    <xdr:sp macro="" textlink="">
      <xdr:nvSpPr>
        <xdr:cNvPr id="24" name="WordArt 9"/>
        <xdr:cNvSpPr>
          <a:spLocks noChangeArrowheads="1" noChangeShapeType="1" noTextEdit="1"/>
        </xdr:cNvSpPr>
      </xdr:nvSpPr>
      <xdr:spPr bwMode="auto">
        <a:xfrm>
          <a:off x="5256068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4</xdr:row>
      <xdr:rowOff>57150</xdr:rowOff>
    </xdr:from>
    <xdr:to>
      <xdr:col>6</xdr:col>
      <xdr:colOff>0</xdr:colOff>
      <xdr:row>4</xdr:row>
      <xdr:rowOff>333375</xdr:rowOff>
    </xdr:to>
    <xdr:sp macro="" textlink="">
      <xdr:nvSpPr>
        <xdr:cNvPr id="25" name="WordArt 11"/>
        <xdr:cNvSpPr>
          <a:spLocks noChangeArrowheads="1" noChangeShapeType="1" noTextEdit="1"/>
        </xdr:cNvSpPr>
      </xdr:nvSpPr>
      <xdr:spPr bwMode="auto">
        <a:xfrm>
          <a:off x="5256068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12</xdr:row>
      <xdr:rowOff>323850</xdr:rowOff>
    </xdr:to>
    <xdr:sp macro="" textlink="">
      <xdr:nvSpPr>
        <xdr:cNvPr id="34" name="WordArt 9"/>
        <xdr:cNvSpPr>
          <a:spLocks noChangeArrowheads="1" noChangeShapeType="1" noTextEdit="1"/>
        </xdr:cNvSpPr>
      </xdr:nvSpPr>
      <xdr:spPr bwMode="auto">
        <a:xfrm>
          <a:off x="5256068" y="1381125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12</xdr:row>
      <xdr:rowOff>57150</xdr:rowOff>
    </xdr:from>
    <xdr:to>
      <xdr:col>6</xdr:col>
      <xdr:colOff>0</xdr:colOff>
      <xdr:row>12</xdr:row>
      <xdr:rowOff>333375</xdr:rowOff>
    </xdr:to>
    <xdr:sp macro="" textlink="">
      <xdr:nvSpPr>
        <xdr:cNvPr id="35" name="WordArt 11"/>
        <xdr:cNvSpPr>
          <a:spLocks noChangeArrowheads="1" noChangeShapeType="1" noTextEdit="1"/>
        </xdr:cNvSpPr>
      </xdr:nvSpPr>
      <xdr:spPr bwMode="auto">
        <a:xfrm>
          <a:off x="5256068" y="139065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12</xdr:row>
      <xdr:rowOff>323850</xdr:rowOff>
    </xdr:to>
    <xdr:sp macro="" textlink="">
      <xdr:nvSpPr>
        <xdr:cNvPr id="36" name="WordArt 9"/>
        <xdr:cNvSpPr>
          <a:spLocks noChangeArrowheads="1" noChangeShapeType="1" noTextEdit="1"/>
        </xdr:cNvSpPr>
      </xdr:nvSpPr>
      <xdr:spPr bwMode="auto">
        <a:xfrm>
          <a:off x="5256068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12</xdr:row>
      <xdr:rowOff>57150</xdr:rowOff>
    </xdr:from>
    <xdr:to>
      <xdr:col>6</xdr:col>
      <xdr:colOff>0</xdr:colOff>
      <xdr:row>12</xdr:row>
      <xdr:rowOff>333375</xdr:rowOff>
    </xdr:to>
    <xdr:sp macro="" textlink="">
      <xdr:nvSpPr>
        <xdr:cNvPr id="37" name="WordArt 11"/>
        <xdr:cNvSpPr>
          <a:spLocks noChangeArrowheads="1" noChangeShapeType="1" noTextEdit="1"/>
        </xdr:cNvSpPr>
      </xdr:nvSpPr>
      <xdr:spPr bwMode="auto">
        <a:xfrm>
          <a:off x="5256068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</xdr:row>
      <xdr:rowOff>47625</xdr:rowOff>
    </xdr:from>
    <xdr:to>
      <xdr:col>6</xdr:col>
      <xdr:colOff>0</xdr:colOff>
      <xdr:row>3</xdr:row>
      <xdr:rowOff>323850</xdr:rowOff>
    </xdr:to>
    <xdr:sp macro="" textlink="">
      <xdr:nvSpPr>
        <xdr:cNvPr id="54" name="WordArt 9"/>
        <xdr:cNvSpPr>
          <a:spLocks noChangeArrowheads="1" noChangeShapeType="1" noTextEdit="1"/>
        </xdr:cNvSpPr>
      </xdr:nvSpPr>
      <xdr:spPr bwMode="auto">
        <a:xfrm>
          <a:off x="5256068" y="1381125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</xdr:row>
      <xdr:rowOff>57150</xdr:rowOff>
    </xdr:from>
    <xdr:to>
      <xdr:col>6</xdr:col>
      <xdr:colOff>0</xdr:colOff>
      <xdr:row>3</xdr:row>
      <xdr:rowOff>333375</xdr:rowOff>
    </xdr:to>
    <xdr:sp macro="" textlink="">
      <xdr:nvSpPr>
        <xdr:cNvPr id="55" name="WordArt 11"/>
        <xdr:cNvSpPr>
          <a:spLocks noChangeArrowheads="1" noChangeShapeType="1" noTextEdit="1"/>
        </xdr:cNvSpPr>
      </xdr:nvSpPr>
      <xdr:spPr bwMode="auto">
        <a:xfrm>
          <a:off x="5256068" y="139065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</xdr:row>
      <xdr:rowOff>47625</xdr:rowOff>
    </xdr:from>
    <xdr:to>
      <xdr:col>6</xdr:col>
      <xdr:colOff>0</xdr:colOff>
      <xdr:row>3</xdr:row>
      <xdr:rowOff>323850</xdr:rowOff>
    </xdr:to>
    <xdr:sp macro="" textlink="">
      <xdr:nvSpPr>
        <xdr:cNvPr id="56" name="WordArt 9"/>
        <xdr:cNvSpPr>
          <a:spLocks noChangeArrowheads="1" noChangeShapeType="1" noTextEdit="1"/>
        </xdr:cNvSpPr>
      </xdr:nvSpPr>
      <xdr:spPr bwMode="auto">
        <a:xfrm>
          <a:off x="5256068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</xdr:row>
      <xdr:rowOff>57150</xdr:rowOff>
    </xdr:from>
    <xdr:to>
      <xdr:col>6</xdr:col>
      <xdr:colOff>0</xdr:colOff>
      <xdr:row>3</xdr:row>
      <xdr:rowOff>333375</xdr:rowOff>
    </xdr:to>
    <xdr:sp macro="" textlink="">
      <xdr:nvSpPr>
        <xdr:cNvPr id="57" name="WordArt 11"/>
        <xdr:cNvSpPr>
          <a:spLocks noChangeArrowheads="1" noChangeShapeType="1" noTextEdit="1"/>
        </xdr:cNvSpPr>
      </xdr:nvSpPr>
      <xdr:spPr bwMode="auto">
        <a:xfrm>
          <a:off x="5256068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10</xdr:row>
      <xdr:rowOff>47625</xdr:rowOff>
    </xdr:from>
    <xdr:to>
      <xdr:col>6</xdr:col>
      <xdr:colOff>0</xdr:colOff>
      <xdr:row>10</xdr:row>
      <xdr:rowOff>323850</xdr:rowOff>
    </xdr:to>
    <xdr:sp macro="" textlink="">
      <xdr:nvSpPr>
        <xdr:cNvPr id="60" name="WordArt 9"/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10</xdr:row>
      <xdr:rowOff>57150</xdr:rowOff>
    </xdr:from>
    <xdr:to>
      <xdr:col>6</xdr:col>
      <xdr:colOff>0</xdr:colOff>
      <xdr:row>10</xdr:row>
      <xdr:rowOff>333375</xdr:rowOff>
    </xdr:to>
    <xdr:sp macro="" textlink="">
      <xdr:nvSpPr>
        <xdr:cNvPr id="61" name="WordArt 11"/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10</xdr:row>
      <xdr:rowOff>47625</xdr:rowOff>
    </xdr:from>
    <xdr:to>
      <xdr:col>6</xdr:col>
      <xdr:colOff>0</xdr:colOff>
      <xdr:row>10</xdr:row>
      <xdr:rowOff>323850</xdr:rowOff>
    </xdr:to>
    <xdr:sp macro="" textlink="">
      <xdr:nvSpPr>
        <xdr:cNvPr id="62" name="WordArt 9"/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10</xdr:row>
      <xdr:rowOff>57150</xdr:rowOff>
    </xdr:from>
    <xdr:to>
      <xdr:col>6</xdr:col>
      <xdr:colOff>0</xdr:colOff>
      <xdr:row>10</xdr:row>
      <xdr:rowOff>333375</xdr:rowOff>
    </xdr:to>
    <xdr:sp macro="" textlink="">
      <xdr:nvSpPr>
        <xdr:cNvPr id="63" name="WordArt 11"/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16</xdr:row>
      <xdr:rowOff>47625</xdr:rowOff>
    </xdr:from>
    <xdr:to>
      <xdr:col>6</xdr:col>
      <xdr:colOff>0</xdr:colOff>
      <xdr:row>16</xdr:row>
      <xdr:rowOff>323850</xdr:rowOff>
    </xdr:to>
    <xdr:sp macro="" textlink="">
      <xdr:nvSpPr>
        <xdr:cNvPr id="64" name="WordArt 9"/>
        <xdr:cNvSpPr>
          <a:spLocks noChangeArrowheads="1" noChangeShapeType="1" noTextEdit="1"/>
        </xdr:cNvSpPr>
      </xdr:nvSpPr>
      <xdr:spPr bwMode="auto">
        <a:xfrm>
          <a:off x="5256068" y="4758170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16</xdr:row>
      <xdr:rowOff>57150</xdr:rowOff>
    </xdr:from>
    <xdr:to>
      <xdr:col>6</xdr:col>
      <xdr:colOff>0</xdr:colOff>
      <xdr:row>16</xdr:row>
      <xdr:rowOff>333375</xdr:rowOff>
    </xdr:to>
    <xdr:sp macro="" textlink="">
      <xdr:nvSpPr>
        <xdr:cNvPr id="65" name="WordArt 11"/>
        <xdr:cNvSpPr>
          <a:spLocks noChangeArrowheads="1" noChangeShapeType="1" noTextEdit="1"/>
        </xdr:cNvSpPr>
      </xdr:nvSpPr>
      <xdr:spPr bwMode="auto">
        <a:xfrm>
          <a:off x="5256068" y="476769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20</xdr:row>
      <xdr:rowOff>47625</xdr:rowOff>
    </xdr:from>
    <xdr:to>
      <xdr:col>6</xdr:col>
      <xdr:colOff>0</xdr:colOff>
      <xdr:row>20</xdr:row>
      <xdr:rowOff>323850</xdr:rowOff>
    </xdr:to>
    <xdr:sp macro="" textlink="">
      <xdr:nvSpPr>
        <xdr:cNvPr id="66" name="WordArt 9"/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20</xdr:row>
      <xdr:rowOff>57150</xdr:rowOff>
    </xdr:from>
    <xdr:to>
      <xdr:col>6</xdr:col>
      <xdr:colOff>0</xdr:colOff>
      <xdr:row>20</xdr:row>
      <xdr:rowOff>333375</xdr:rowOff>
    </xdr:to>
    <xdr:sp macro="" textlink="">
      <xdr:nvSpPr>
        <xdr:cNvPr id="67" name="WordArt 11"/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20</xdr:row>
      <xdr:rowOff>47625</xdr:rowOff>
    </xdr:from>
    <xdr:to>
      <xdr:col>6</xdr:col>
      <xdr:colOff>0</xdr:colOff>
      <xdr:row>20</xdr:row>
      <xdr:rowOff>323850</xdr:rowOff>
    </xdr:to>
    <xdr:sp macro="" textlink="">
      <xdr:nvSpPr>
        <xdr:cNvPr id="68" name="WordArt 9"/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20</xdr:row>
      <xdr:rowOff>57150</xdr:rowOff>
    </xdr:from>
    <xdr:to>
      <xdr:col>6</xdr:col>
      <xdr:colOff>0</xdr:colOff>
      <xdr:row>20</xdr:row>
      <xdr:rowOff>333375</xdr:rowOff>
    </xdr:to>
    <xdr:sp macro="" textlink="">
      <xdr:nvSpPr>
        <xdr:cNvPr id="69" name="WordArt 11"/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17</xdr:row>
      <xdr:rowOff>47625</xdr:rowOff>
    </xdr:from>
    <xdr:to>
      <xdr:col>6</xdr:col>
      <xdr:colOff>0</xdr:colOff>
      <xdr:row>17</xdr:row>
      <xdr:rowOff>323850</xdr:rowOff>
    </xdr:to>
    <xdr:sp macro="" textlink="">
      <xdr:nvSpPr>
        <xdr:cNvPr id="70" name="WordArt 9"/>
        <xdr:cNvSpPr>
          <a:spLocks noChangeArrowheads="1" noChangeShapeType="1" noTextEdit="1"/>
        </xdr:cNvSpPr>
      </xdr:nvSpPr>
      <xdr:spPr bwMode="auto">
        <a:xfrm>
          <a:off x="5186795" y="4238625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17</xdr:row>
      <xdr:rowOff>57150</xdr:rowOff>
    </xdr:from>
    <xdr:to>
      <xdr:col>6</xdr:col>
      <xdr:colOff>0</xdr:colOff>
      <xdr:row>17</xdr:row>
      <xdr:rowOff>333375</xdr:rowOff>
    </xdr:to>
    <xdr:sp macro="" textlink="">
      <xdr:nvSpPr>
        <xdr:cNvPr id="71" name="WordArt 11"/>
        <xdr:cNvSpPr>
          <a:spLocks noChangeArrowheads="1" noChangeShapeType="1" noTextEdit="1"/>
        </xdr:cNvSpPr>
      </xdr:nvSpPr>
      <xdr:spPr bwMode="auto">
        <a:xfrm>
          <a:off x="5186795" y="424815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17</xdr:row>
      <xdr:rowOff>47625</xdr:rowOff>
    </xdr:from>
    <xdr:to>
      <xdr:col>6</xdr:col>
      <xdr:colOff>0</xdr:colOff>
      <xdr:row>17</xdr:row>
      <xdr:rowOff>323850</xdr:rowOff>
    </xdr:to>
    <xdr:sp macro="" textlink="">
      <xdr:nvSpPr>
        <xdr:cNvPr id="72" name="WordArt 9"/>
        <xdr:cNvSpPr>
          <a:spLocks noChangeArrowheads="1" noChangeShapeType="1" noTextEdit="1"/>
        </xdr:cNvSpPr>
      </xdr:nvSpPr>
      <xdr:spPr bwMode="auto">
        <a:xfrm>
          <a:off x="5186795" y="4238625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17</xdr:row>
      <xdr:rowOff>57150</xdr:rowOff>
    </xdr:from>
    <xdr:to>
      <xdr:col>6</xdr:col>
      <xdr:colOff>0</xdr:colOff>
      <xdr:row>17</xdr:row>
      <xdr:rowOff>333375</xdr:rowOff>
    </xdr:to>
    <xdr:sp macro="" textlink="">
      <xdr:nvSpPr>
        <xdr:cNvPr id="73" name="WordArt 11"/>
        <xdr:cNvSpPr>
          <a:spLocks noChangeArrowheads="1" noChangeShapeType="1" noTextEdit="1"/>
        </xdr:cNvSpPr>
      </xdr:nvSpPr>
      <xdr:spPr bwMode="auto">
        <a:xfrm>
          <a:off x="5186795" y="424815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7</xdr:col>
      <xdr:colOff>85725</xdr:colOff>
      <xdr:row>2</xdr:row>
      <xdr:rowOff>47625</xdr:rowOff>
    </xdr:from>
    <xdr:to>
      <xdr:col>7</xdr:col>
      <xdr:colOff>523875</xdr:colOff>
      <xdr:row>2</xdr:row>
      <xdr:rowOff>323850</xdr:rowOff>
    </xdr:to>
    <xdr:sp macro="" textlink="">
      <xdr:nvSpPr>
        <xdr:cNvPr id="78" name="WordArt 1"/>
        <xdr:cNvSpPr>
          <a:spLocks noChangeArrowheads="1" noChangeShapeType="1" noTextEdit="1"/>
        </xdr:cNvSpPr>
      </xdr:nvSpPr>
      <xdr:spPr bwMode="auto">
        <a:xfrm>
          <a:off x="4476750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8</xdr:col>
      <xdr:colOff>104775</xdr:colOff>
      <xdr:row>2</xdr:row>
      <xdr:rowOff>57150</xdr:rowOff>
    </xdr:from>
    <xdr:to>
      <xdr:col>8</xdr:col>
      <xdr:colOff>542925</xdr:colOff>
      <xdr:row>2</xdr:row>
      <xdr:rowOff>333375</xdr:rowOff>
    </xdr:to>
    <xdr:sp macro="" textlink="">
      <xdr:nvSpPr>
        <xdr:cNvPr id="80" name="WordArt 3"/>
        <xdr:cNvSpPr>
          <a:spLocks noChangeArrowheads="1" noChangeShapeType="1" noTextEdit="1"/>
        </xdr:cNvSpPr>
      </xdr:nvSpPr>
      <xdr:spPr bwMode="auto">
        <a:xfrm>
          <a:off x="5181600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13</xdr:col>
      <xdr:colOff>428625</xdr:colOff>
      <xdr:row>1</xdr:row>
      <xdr:rowOff>79375</xdr:rowOff>
    </xdr:to>
    <xdr:sp macro="" textlink="">
      <xdr:nvSpPr>
        <xdr:cNvPr id="84" name="WordArt 4"/>
        <xdr:cNvSpPr>
          <a:spLocks noChangeArrowheads="1" noChangeShapeType="1" noTextEdit="1"/>
        </xdr:cNvSpPr>
      </xdr:nvSpPr>
      <xdr:spPr bwMode="auto">
        <a:xfrm>
          <a:off x="0" y="0"/>
          <a:ext cx="9620250" cy="619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/>
              <a:latin typeface="Arial Black"/>
            </a:rPr>
            <a:t>2. Latvijas BASK Amatieru meistarsacīkstes 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23</xdr:row>
      <xdr:rowOff>47625</xdr:rowOff>
    </xdr:from>
    <xdr:to>
      <xdr:col>6</xdr:col>
      <xdr:colOff>0</xdr:colOff>
      <xdr:row>23</xdr:row>
      <xdr:rowOff>323850</xdr:rowOff>
    </xdr:to>
    <xdr:sp macro="" textlink="">
      <xdr:nvSpPr>
        <xdr:cNvPr id="91" name="WordArt 9"/>
        <xdr:cNvSpPr>
          <a:spLocks noChangeArrowheads="1" noChangeShapeType="1" noTextEdit="1"/>
        </xdr:cNvSpPr>
      </xdr:nvSpPr>
      <xdr:spPr bwMode="auto">
        <a:xfrm>
          <a:off x="6000750" y="38893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23</xdr:row>
      <xdr:rowOff>57150</xdr:rowOff>
    </xdr:from>
    <xdr:to>
      <xdr:col>6</xdr:col>
      <xdr:colOff>0</xdr:colOff>
      <xdr:row>23</xdr:row>
      <xdr:rowOff>333375</xdr:rowOff>
    </xdr:to>
    <xdr:sp macro="" textlink="">
      <xdr:nvSpPr>
        <xdr:cNvPr id="92" name="WordArt 11"/>
        <xdr:cNvSpPr>
          <a:spLocks noChangeArrowheads="1" noChangeShapeType="1" noTextEdit="1"/>
        </xdr:cNvSpPr>
      </xdr:nvSpPr>
      <xdr:spPr bwMode="auto">
        <a:xfrm>
          <a:off x="6000750" y="38989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30</xdr:row>
      <xdr:rowOff>47625</xdr:rowOff>
    </xdr:from>
    <xdr:to>
      <xdr:col>6</xdr:col>
      <xdr:colOff>0</xdr:colOff>
      <xdr:row>30</xdr:row>
      <xdr:rowOff>323850</xdr:rowOff>
    </xdr:to>
    <xdr:sp macro="" textlink="">
      <xdr:nvSpPr>
        <xdr:cNvPr id="93" name="WordArt 9"/>
        <xdr:cNvSpPr>
          <a:spLocks noChangeArrowheads="1" noChangeShapeType="1" noTextEdit="1"/>
        </xdr:cNvSpPr>
      </xdr:nvSpPr>
      <xdr:spPr bwMode="auto">
        <a:xfrm>
          <a:off x="6000750" y="2301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30</xdr:row>
      <xdr:rowOff>57150</xdr:rowOff>
    </xdr:from>
    <xdr:to>
      <xdr:col>6</xdr:col>
      <xdr:colOff>0</xdr:colOff>
      <xdr:row>30</xdr:row>
      <xdr:rowOff>333375</xdr:rowOff>
    </xdr:to>
    <xdr:sp macro="" textlink="">
      <xdr:nvSpPr>
        <xdr:cNvPr id="94" name="WordArt 11"/>
        <xdr:cNvSpPr>
          <a:spLocks noChangeArrowheads="1" noChangeShapeType="1" noTextEdit="1"/>
        </xdr:cNvSpPr>
      </xdr:nvSpPr>
      <xdr:spPr bwMode="auto">
        <a:xfrm>
          <a:off x="6000750" y="2311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30</xdr:row>
      <xdr:rowOff>47625</xdr:rowOff>
    </xdr:from>
    <xdr:to>
      <xdr:col>6</xdr:col>
      <xdr:colOff>0</xdr:colOff>
      <xdr:row>30</xdr:row>
      <xdr:rowOff>323850</xdr:rowOff>
    </xdr:to>
    <xdr:sp macro="" textlink="">
      <xdr:nvSpPr>
        <xdr:cNvPr id="95" name="WordArt 9"/>
        <xdr:cNvSpPr>
          <a:spLocks noChangeArrowheads="1" noChangeShapeType="1" noTextEdit="1"/>
        </xdr:cNvSpPr>
      </xdr:nvSpPr>
      <xdr:spPr bwMode="auto">
        <a:xfrm>
          <a:off x="6000750" y="2301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30</xdr:row>
      <xdr:rowOff>57150</xdr:rowOff>
    </xdr:from>
    <xdr:to>
      <xdr:col>6</xdr:col>
      <xdr:colOff>0</xdr:colOff>
      <xdr:row>30</xdr:row>
      <xdr:rowOff>333375</xdr:rowOff>
    </xdr:to>
    <xdr:sp macro="" textlink="">
      <xdr:nvSpPr>
        <xdr:cNvPr id="96" name="WordArt 11"/>
        <xdr:cNvSpPr>
          <a:spLocks noChangeArrowheads="1" noChangeShapeType="1" noTextEdit="1"/>
        </xdr:cNvSpPr>
      </xdr:nvSpPr>
      <xdr:spPr bwMode="auto">
        <a:xfrm>
          <a:off x="6000750" y="2311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31</xdr:row>
      <xdr:rowOff>47625</xdr:rowOff>
    </xdr:from>
    <xdr:to>
      <xdr:col>6</xdr:col>
      <xdr:colOff>0</xdr:colOff>
      <xdr:row>31</xdr:row>
      <xdr:rowOff>323850</xdr:rowOff>
    </xdr:to>
    <xdr:sp macro="" textlink="">
      <xdr:nvSpPr>
        <xdr:cNvPr id="97" name="WordArt 9"/>
        <xdr:cNvSpPr>
          <a:spLocks noChangeArrowheads="1" noChangeShapeType="1" noTextEdit="1"/>
        </xdr:cNvSpPr>
      </xdr:nvSpPr>
      <xdr:spPr bwMode="auto">
        <a:xfrm>
          <a:off x="6000750" y="32543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31</xdr:row>
      <xdr:rowOff>57150</xdr:rowOff>
    </xdr:from>
    <xdr:to>
      <xdr:col>6</xdr:col>
      <xdr:colOff>0</xdr:colOff>
      <xdr:row>31</xdr:row>
      <xdr:rowOff>333375</xdr:rowOff>
    </xdr:to>
    <xdr:sp macro="" textlink="">
      <xdr:nvSpPr>
        <xdr:cNvPr id="98" name="WordArt 11"/>
        <xdr:cNvSpPr>
          <a:spLocks noChangeArrowheads="1" noChangeShapeType="1" noTextEdit="1"/>
        </xdr:cNvSpPr>
      </xdr:nvSpPr>
      <xdr:spPr bwMode="auto">
        <a:xfrm>
          <a:off x="6000750" y="32639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31</xdr:row>
      <xdr:rowOff>47625</xdr:rowOff>
    </xdr:from>
    <xdr:to>
      <xdr:col>6</xdr:col>
      <xdr:colOff>0</xdr:colOff>
      <xdr:row>31</xdr:row>
      <xdr:rowOff>323850</xdr:rowOff>
    </xdr:to>
    <xdr:sp macro="" textlink="">
      <xdr:nvSpPr>
        <xdr:cNvPr id="99" name="WordArt 9"/>
        <xdr:cNvSpPr>
          <a:spLocks noChangeArrowheads="1" noChangeShapeType="1" noTextEdit="1"/>
        </xdr:cNvSpPr>
      </xdr:nvSpPr>
      <xdr:spPr bwMode="auto">
        <a:xfrm>
          <a:off x="6000750" y="32543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31</xdr:row>
      <xdr:rowOff>57150</xdr:rowOff>
    </xdr:from>
    <xdr:to>
      <xdr:col>6</xdr:col>
      <xdr:colOff>0</xdr:colOff>
      <xdr:row>31</xdr:row>
      <xdr:rowOff>333375</xdr:rowOff>
    </xdr:to>
    <xdr:sp macro="" textlink="">
      <xdr:nvSpPr>
        <xdr:cNvPr id="100" name="WordArt 11"/>
        <xdr:cNvSpPr>
          <a:spLocks noChangeArrowheads="1" noChangeShapeType="1" noTextEdit="1"/>
        </xdr:cNvSpPr>
      </xdr:nvSpPr>
      <xdr:spPr bwMode="auto">
        <a:xfrm>
          <a:off x="6000750" y="32639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32</xdr:row>
      <xdr:rowOff>47625</xdr:rowOff>
    </xdr:from>
    <xdr:to>
      <xdr:col>6</xdr:col>
      <xdr:colOff>0</xdr:colOff>
      <xdr:row>32</xdr:row>
      <xdr:rowOff>323850</xdr:rowOff>
    </xdr:to>
    <xdr:sp macro="" textlink="">
      <xdr:nvSpPr>
        <xdr:cNvPr id="101" name="WordArt 9"/>
        <xdr:cNvSpPr>
          <a:spLocks noChangeArrowheads="1" noChangeShapeType="1" noTextEdit="1"/>
        </xdr:cNvSpPr>
      </xdr:nvSpPr>
      <xdr:spPr bwMode="auto">
        <a:xfrm>
          <a:off x="6000750" y="3571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32</xdr:row>
      <xdr:rowOff>57150</xdr:rowOff>
    </xdr:from>
    <xdr:to>
      <xdr:col>6</xdr:col>
      <xdr:colOff>0</xdr:colOff>
      <xdr:row>32</xdr:row>
      <xdr:rowOff>333375</xdr:rowOff>
    </xdr:to>
    <xdr:sp macro="" textlink="">
      <xdr:nvSpPr>
        <xdr:cNvPr id="102" name="WordArt 11"/>
        <xdr:cNvSpPr>
          <a:spLocks noChangeArrowheads="1" noChangeShapeType="1" noTextEdit="1"/>
        </xdr:cNvSpPr>
      </xdr:nvSpPr>
      <xdr:spPr bwMode="auto">
        <a:xfrm>
          <a:off x="6000750" y="3581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32</xdr:row>
      <xdr:rowOff>47625</xdr:rowOff>
    </xdr:from>
    <xdr:to>
      <xdr:col>6</xdr:col>
      <xdr:colOff>0</xdr:colOff>
      <xdr:row>32</xdr:row>
      <xdr:rowOff>323850</xdr:rowOff>
    </xdr:to>
    <xdr:sp macro="" textlink="">
      <xdr:nvSpPr>
        <xdr:cNvPr id="103" name="WordArt 9"/>
        <xdr:cNvSpPr>
          <a:spLocks noChangeArrowheads="1" noChangeShapeType="1" noTextEdit="1"/>
        </xdr:cNvSpPr>
      </xdr:nvSpPr>
      <xdr:spPr bwMode="auto">
        <a:xfrm>
          <a:off x="6000750" y="3571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32</xdr:row>
      <xdr:rowOff>57150</xdr:rowOff>
    </xdr:from>
    <xdr:to>
      <xdr:col>6</xdr:col>
      <xdr:colOff>0</xdr:colOff>
      <xdr:row>32</xdr:row>
      <xdr:rowOff>333375</xdr:rowOff>
    </xdr:to>
    <xdr:sp macro="" textlink="">
      <xdr:nvSpPr>
        <xdr:cNvPr id="104" name="WordArt 11"/>
        <xdr:cNvSpPr>
          <a:spLocks noChangeArrowheads="1" noChangeShapeType="1" noTextEdit="1"/>
        </xdr:cNvSpPr>
      </xdr:nvSpPr>
      <xdr:spPr bwMode="auto">
        <a:xfrm>
          <a:off x="6000750" y="3581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24</xdr:row>
      <xdr:rowOff>47625</xdr:rowOff>
    </xdr:from>
    <xdr:to>
      <xdr:col>6</xdr:col>
      <xdr:colOff>0</xdr:colOff>
      <xdr:row>24</xdr:row>
      <xdr:rowOff>323850</xdr:rowOff>
    </xdr:to>
    <xdr:sp macro="" textlink="">
      <xdr:nvSpPr>
        <xdr:cNvPr id="105" name="WordArt 9"/>
        <xdr:cNvSpPr>
          <a:spLocks noChangeArrowheads="1" noChangeShapeType="1" noTextEdit="1"/>
        </xdr:cNvSpPr>
      </xdr:nvSpPr>
      <xdr:spPr bwMode="auto">
        <a:xfrm>
          <a:off x="6000750" y="2936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24</xdr:row>
      <xdr:rowOff>57150</xdr:rowOff>
    </xdr:from>
    <xdr:to>
      <xdr:col>6</xdr:col>
      <xdr:colOff>0</xdr:colOff>
      <xdr:row>24</xdr:row>
      <xdr:rowOff>333375</xdr:rowOff>
    </xdr:to>
    <xdr:sp macro="" textlink="">
      <xdr:nvSpPr>
        <xdr:cNvPr id="106" name="WordArt 11"/>
        <xdr:cNvSpPr>
          <a:spLocks noChangeArrowheads="1" noChangeShapeType="1" noTextEdit="1"/>
        </xdr:cNvSpPr>
      </xdr:nvSpPr>
      <xdr:spPr bwMode="auto">
        <a:xfrm>
          <a:off x="6000750" y="2946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24</xdr:row>
      <xdr:rowOff>47625</xdr:rowOff>
    </xdr:from>
    <xdr:to>
      <xdr:col>6</xdr:col>
      <xdr:colOff>0</xdr:colOff>
      <xdr:row>24</xdr:row>
      <xdr:rowOff>323850</xdr:rowOff>
    </xdr:to>
    <xdr:sp macro="" textlink="">
      <xdr:nvSpPr>
        <xdr:cNvPr id="107" name="WordArt 9"/>
        <xdr:cNvSpPr>
          <a:spLocks noChangeArrowheads="1" noChangeShapeType="1" noTextEdit="1"/>
        </xdr:cNvSpPr>
      </xdr:nvSpPr>
      <xdr:spPr bwMode="auto">
        <a:xfrm>
          <a:off x="6000750" y="2936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24</xdr:row>
      <xdr:rowOff>57150</xdr:rowOff>
    </xdr:from>
    <xdr:to>
      <xdr:col>6</xdr:col>
      <xdr:colOff>0</xdr:colOff>
      <xdr:row>24</xdr:row>
      <xdr:rowOff>333375</xdr:rowOff>
    </xdr:to>
    <xdr:sp macro="" textlink="">
      <xdr:nvSpPr>
        <xdr:cNvPr id="108" name="WordArt 11"/>
        <xdr:cNvSpPr>
          <a:spLocks noChangeArrowheads="1" noChangeShapeType="1" noTextEdit="1"/>
        </xdr:cNvSpPr>
      </xdr:nvSpPr>
      <xdr:spPr bwMode="auto">
        <a:xfrm>
          <a:off x="6000750" y="2946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7</xdr:col>
      <xdr:colOff>85725</xdr:colOff>
      <xdr:row>22</xdr:row>
      <xdr:rowOff>47625</xdr:rowOff>
    </xdr:from>
    <xdr:to>
      <xdr:col>7</xdr:col>
      <xdr:colOff>523875</xdr:colOff>
      <xdr:row>22</xdr:row>
      <xdr:rowOff>323850</xdr:rowOff>
    </xdr:to>
    <xdr:sp macro="" textlink="">
      <xdr:nvSpPr>
        <xdr:cNvPr id="109" name="WordArt 1"/>
        <xdr:cNvSpPr>
          <a:spLocks noChangeArrowheads="1" noChangeShapeType="1" noTextEdit="1"/>
        </xdr:cNvSpPr>
      </xdr:nvSpPr>
      <xdr:spPr bwMode="auto">
        <a:xfrm>
          <a:off x="6546850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8</xdr:col>
      <xdr:colOff>104775</xdr:colOff>
      <xdr:row>22</xdr:row>
      <xdr:rowOff>57150</xdr:rowOff>
    </xdr:from>
    <xdr:to>
      <xdr:col>8</xdr:col>
      <xdr:colOff>542925</xdr:colOff>
      <xdr:row>22</xdr:row>
      <xdr:rowOff>333375</xdr:rowOff>
    </xdr:to>
    <xdr:sp macro="" textlink="">
      <xdr:nvSpPr>
        <xdr:cNvPr id="111" name="WordArt 3"/>
        <xdr:cNvSpPr>
          <a:spLocks noChangeArrowheads="1" noChangeShapeType="1" noTextEdit="1"/>
        </xdr:cNvSpPr>
      </xdr:nvSpPr>
      <xdr:spPr bwMode="auto">
        <a:xfrm>
          <a:off x="7534275" y="81915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6</xdr:row>
      <xdr:rowOff>47625</xdr:rowOff>
    </xdr:from>
    <xdr:to>
      <xdr:col>6</xdr:col>
      <xdr:colOff>0</xdr:colOff>
      <xdr:row>6</xdr:row>
      <xdr:rowOff>323850</xdr:rowOff>
    </xdr:to>
    <xdr:sp macro="" textlink="">
      <xdr:nvSpPr>
        <xdr:cNvPr id="74" name="WordArt 9"/>
        <xdr:cNvSpPr>
          <a:spLocks noChangeArrowheads="1" noChangeShapeType="1" noTextEdit="1"/>
        </xdr:cNvSpPr>
      </xdr:nvSpPr>
      <xdr:spPr bwMode="auto">
        <a:xfrm>
          <a:off x="5953125" y="51593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6</xdr:row>
      <xdr:rowOff>57150</xdr:rowOff>
    </xdr:from>
    <xdr:to>
      <xdr:col>6</xdr:col>
      <xdr:colOff>0</xdr:colOff>
      <xdr:row>6</xdr:row>
      <xdr:rowOff>333375</xdr:rowOff>
    </xdr:to>
    <xdr:sp macro="" textlink="">
      <xdr:nvSpPr>
        <xdr:cNvPr id="75" name="WordArt 11"/>
        <xdr:cNvSpPr>
          <a:spLocks noChangeArrowheads="1" noChangeShapeType="1" noTextEdit="1"/>
        </xdr:cNvSpPr>
      </xdr:nvSpPr>
      <xdr:spPr bwMode="auto">
        <a:xfrm>
          <a:off x="5953125" y="51689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6</xdr:row>
      <xdr:rowOff>47625</xdr:rowOff>
    </xdr:from>
    <xdr:to>
      <xdr:col>6</xdr:col>
      <xdr:colOff>0</xdr:colOff>
      <xdr:row>6</xdr:row>
      <xdr:rowOff>323850</xdr:rowOff>
    </xdr:to>
    <xdr:sp macro="" textlink="">
      <xdr:nvSpPr>
        <xdr:cNvPr id="76" name="WordArt 9"/>
        <xdr:cNvSpPr>
          <a:spLocks noChangeArrowheads="1" noChangeShapeType="1" noTextEdit="1"/>
        </xdr:cNvSpPr>
      </xdr:nvSpPr>
      <xdr:spPr bwMode="auto">
        <a:xfrm>
          <a:off x="5953125" y="51593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6</xdr:row>
      <xdr:rowOff>57150</xdr:rowOff>
    </xdr:from>
    <xdr:to>
      <xdr:col>6</xdr:col>
      <xdr:colOff>0</xdr:colOff>
      <xdr:row>6</xdr:row>
      <xdr:rowOff>333375</xdr:rowOff>
    </xdr:to>
    <xdr:sp macro="" textlink="">
      <xdr:nvSpPr>
        <xdr:cNvPr id="77" name="WordArt 11"/>
        <xdr:cNvSpPr>
          <a:spLocks noChangeArrowheads="1" noChangeShapeType="1" noTextEdit="1"/>
        </xdr:cNvSpPr>
      </xdr:nvSpPr>
      <xdr:spPr bwMode="auto">
        <a:xfrm>
          <a:off x="5953125" y="51689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5</xdr:row>
      <xdr:rowOff>47625</xdr:rowOff>
    </xdr:from>
    <xdr:to>
      <xdr:col>6</xdr:col>
      <xdr:colOff>0</xdr:colOff>
      <xdr:row>5</xdr:row>
      <xdr:rowOff>323850</xdr:rowOff>
    </xdr:to>
    <xdr:sp macro="" textlink="">
      <xdr:nvSpPr>
        <xdr:cNvPr id="82" name="WordArt 9"/>
        <xdr:cNvSpPr>
          <a:spLocks noChangeArrowheads="1" noChangeShapeType="1" noTextEdit="1"/>
        </xdr:cNvSpPr>
      </xdr:nvSpPr>
      <xdr:spPr bwMode="auto">
        <a:xfrm>
          <a:off x="5953125" y="5476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5</xdr:row>
      <xdr:rowOff>57150</xdr:rowOff>
    </xdr:from>
    <xdr:to>
      <xdr:col>6</xdr:col>
      <xdr:colOff>0</xdr:colOff>
      <xdr:row>5</xdr:row>
      <xdr:rowOff>333375</xdr:rowOff>
    </xdr:to>
    <xdr:sp macro="" textlink="">
      <xdr:nvSpPr>
        <xdr:cNvPr id="83" name="WordArt 11"/>
        <xdr:cNvSpPr>
          <a:spLocks noChangeArrowheads="1" noChangeShapeType="1" noTextEdit="1"/>
        </xdr:cNvSpPr>
      </xdr:nvSpPr>
      <xdr:spPr bwMode="auto">
        <a:xfrm>
          <a:off x="5953125" y="5486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5</xdr:row>
      <xdr:rowOff>47625</xdr:rowOff>
    </xdr:from>
    <xdr:to>
      <xdr:col>6</xdr:col>
      <xdr:colOff>0</xdr:colOff>
      <xdr:row>5</xdr:row>
      <xdr:rowOff>323850</xdr:rowOff>
    </xdr:to>
    <xdr:sp macro="" textlink="">
      <xdr:nvSpPr>
        <xdr:cNvPr id="110" name="WordArt 9"/>
        <xdr:cNvSpPr>
          <a:spLocks noChangeArrowheads="1" noChangeShapeType="1" noTextEdit="1"/>
        </xdr:cNvSpPr>
      </xdr:nvSpPr>
      <xdr:spPr bwMode="auto">
        <a:xfrm>
          <a:off x="5953125" y="5476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5</xdr:row>
      <xdr:rowOff>57150</xdr:rowOff>
    </xdr:from>
    <xdr:to>
      <xdr:col>6</xdr:col>
      <xdr:colOff>0</xdr:colOff>
      <xdr:row>5</xdr:row>
      <xdr:rowOff>333375</xdr:rowOff>
    </xdr:to>
    <xdr:sp macro="" textlink="">
      <xdr:nvSpPr>
        <xdr:cNvPr id="112" name="WordArt 11"/>
        <xdr:cNvSpPr>
          <a:spLocks noChangeArrowheads="1" noChangeShapeType="1" noTextEdit="1"/>
        </xdr:cNvSpPr>
      </xdr:nvSpPr>
      <xdr:spPr bwMode="auto">
        <a:xfrm>
          <a:off x="5953125" y="5486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10</xdr:row>
      <xdr:rowOff>47625</xdr:rowOff>
    </xdr:from>
    <xdr:to>
      <xdr:col>6</xdr:col>
      <xdr:colOff>0</xdr:colOff>
      <xdr:row>10</xdr:row>
      <xdr:rowOff>323850</xdr:rowOff>
    </xdr:to>
    <xdr:sp macro="" textlink="">
      <xdr:nvSpPr>
        <xdr:cNvPr id="113" name="WordArt 9"/>
        <xdr:cNvSpPr>
          <a:spLocks noChangeArrowheads="1" noChangeShapeType="1" noTextEdit="1"/>
        </xdr:cNvSpPr>
      </xdr:nvSpPr>
      <xdr:spPr bwMode="auto">
        <a:xfrm>
          <a:off x="5953125" y="4841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10</xdr:row>
      <xdr:rowOff>57150</xdr:rowOff>
    </xdr:from>
    <xdr:to>
      <xdr:col>6</xdr:col>
      <xdr:colOff>0</xdr:colOff>
      <xdr:row>10</xdr:row>
      <xdr:rowOff>333375</xdr:rowOff>
    </xdr:to>
    <xdr:sp macro="" textlink="">
      <xdr:nvSpPr>
        <xdr:cNvPr id="114" name="WordArt 11"/>
        <xdr:cNvSpPr>
          <a:spLocks noChangeArrowheads="1" noChangeShapeType="1" noTextEdit="1"/>
        </xdr:cNvSpPr>
      </xdr:nvSpPr>
      <xdr:spPr bwMode="auto">
        <a:xfrm>
          <a:off x="5953125" y="4851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5</xdr:row>
      <xdr:rowOff>47625</xdr:rowOff>
    </xdr:from>
    <xdr:to>
      <xdr:col>6</xdr:col>
      <xdr:colOff>0</xdr:colOff>
      <xdr:row>5</xdr:row>
      <xdr:rowOff>323850</xdr:rowOff>
    </xdr:to>
    <xdr:sp macro="" textlink="">
      <xdr:nvSpPr>
        <xdr:cNvPr id="81" name="WordArt 9"/>
        <xdr:cNvSpPr>
          <a:spLocks noChangeArrowheads="1" noChangeShapeType="1" noTextEdit="1"/>
        </xdr:cNvSpPr>
      </xdr:nvSpPr>
      <xdr:spPr bwMode="auto">
        <a:xfrm>
          <a:off x="5953125" y="57943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5</xdr:row>
      <xdr:rowOff>57150</xdr:rowOff>
    </xdr:from>
    <xdr:to>
      <xdr:col>6</xdr:col>
      <xdr:colOff>0</xdr:colOff>
      <xdr:row>5</xdr:row>
      <xdr:rowOff>333375</xdr:rowOff>
    </xdr:to>
    <xdr:sp macro="" textlink="">
      <xdr:nvSpPr>
        <xdr:cNvPr id="85" name="WordArt 11"/>
        <xdr:cNvSpPr>
          <a:spLocks noChangeArrowheads="1" noChangeShapeType="1" noTextEdit="1"/>
        </xdr:cNvSpPr>
      </xdr:nvSpPr>
      <xdr:spPr bwMode="auto">
        <a:xfrm>
          <a:off x="5953125" y="58039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5</xdr:row>
      <xdr:rowOff>47625</xdr:rowOff>
    </xdr:from>
    <xdr:to>
      <xdr:col>6</xdr:col>
      <xdr:colOff>0</xdr:colOff>
      <xdr:row>5</xdr:row>
      <xdr:rowOff>323850</xdr:rowOff>
    </xdr:to>
    <xdr:sp macro="" textlink="">
      <xdr:nvSpPr>
        <xdr:cNvPr id="86" name="WordArt 9"/>
        <xdr:cNvSpPr>
          <a:spLocks noChangeArrowheads="1" noChangeShapeType="1" noTextEdit="1"/>
        </xdr:cNvSpPr>
      </xdr:nvSpPr>
      <xdr:spPr bwMode="auto">
        <a:xfrm>
          <a:off x="5953125" y="57943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5</xdr:row>
      <xdr:rowOff>57150</xdr:rowOff>
    </xdr:from>
    <xdr:to>
      <xdr:col>6</xdr:col>
      <xdr:colOff>0</xdr:colOff>
      <xdr:row>5</xdr:row>
      <xdr:rowOff>333375</xdr:rowOff>
    </xdr:to>
    <xdr:sp macro="" textlink="">
      <xdr:nvSpPr>
        <xdr:cNvPr id="87" name="WordArt 11"/>
        <xdr:cNvSpPr>
          <a:spLocks noChangeArrowheads="1" noChangeShapeType="1" noTextEdit="1"/>
        </xdr:cNvSpPr>
      </xdr:nvSpPr>
      <xdr:spPr bwMode="auto">
        <a:xfrm>
          <a:off x="5953125" y="58039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9</xdr:row>
      <xdr:rowOff>47625</xdr:rowOff>
    </xdr:from>
    <xdr:to>
      <xdr:col>6</xdr:col>
      <xdr:colOff>0</xdr:colOff>
      <xdr:row>9</xdr:row>
      <xdr:rowOff>323850</xdr:rowOff>
    </xdr:to>
    <xdr:sp macro="" textlink="">
      <xdr:nvSpPr>
        <xdr:cNvPr id="88" name="WordArt 9"/>
        <xdr:cNvSpPr>
          <a:spLocks noChangeArrowheads="1" noChangeShapeType="1" noTextEdit="1"/>
        </xdr:cNvSpPr>
      </xdr:nvSpPr>
      <xdr:spPr bwMode="auto">
        <a:xfrm>
          <a:off x="5953125" y="6111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9</xdr:row>
      <xdr:rowOff>57150</xdr:rowOff>
    </xdr:from>
    <xdr:to>
      <xdr:col>6</xdr:col>
      <xdr:colOff>0</xdr:colOff>
      <xdr:row>9</xdr:row>
      <xdr:rowOff>333375</xdr:rowOff>
    </xdr:to>
    <xdr:sp macro="" textlink="">
      <xdr:nvSpPr>
        <xdr:cNvPr id="89" name="WordArt 11"/>
        <xdr:cNvSpPr>
          <a:spLocks noChangeArrowheads="1" noChangeShapeType="1" noTextEdit="1"/>
        </xdr:cNvSpPr>
      </xdr:nvSpPr>
      <xdr:spPr bwMode="auto">
        <a:xfrm>
          <a:off x="5953125" y="6121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9</xdr:row>
      <xdr:rowOff>47625</xdr:rowOff>
    </xdr:from>
    <xdr:to>
      <xdr:col>6</xdr:col>
      <xdr:colOff>0</xdr:colOff>
      <xdr:row>9</xdr:row>
      <xdr:rowOff>323850</xdr:rowOff>
    </xdr:to>
    <xdr:sp macro="" textlink="">
      <xdr:nvSpPr>
        <xdr:cNvPr id="90" name="WordArt 9"/>
        <xdr:cNvSpPr>
          <a:spLocks noChangeArrowheads="1" noChangeShapeType="1" noTextEdit="1"/>
        </xdr:cNvSpPr>
      </xdr:nvSpPr>
      <xdr:spPr bwMode="auto">
        <a:xfrm>
          <a:off x="5953125" y="6111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9</xdr:row>
      <xdr:rowOff>57150</xdr:rowOff>
    </xdr:from>
    <xdr:to>
      <xdr:col>6</xdr:col>
      <xdr:colOff>0</xdr:colOff>
      <xdr:row>9</xdr:row>
      <xdr:rowOff>333375</xdr:rowOff>
    </xdr:to>
    <xdr:sp macro="" textlink="">
      <xdr:nvSpPr>
        <xdr:cNvPr id="115" name="WordArt 11"/>
        <xdr:cNvSpPr>
          <a:spLocks noChangeArrowheads="1" noChangeShapeType="1" noTextEdit="1"/>
        </xdr:cNvSpPr>
      </xdr:nvSpPr>
      <xdr:spPr bwMode="auto">
        <a:xfrm>
          <a:off x="5953125" y="6121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9</xdr:row>
      <xdr:rowOff>47625</xdr:rowOff>
    </xdr:from>
    <xdr:to>
      <xdr:col>6</xdr:col>
      <xdr:colOff>0</xdr:colOff>
      <xdr:row>9</xdr:row>
      <xdr:rowOff>323850</xdr:rowOff>
    </xdr:to>
    <xdr:sp macro="" textlink="">
      <xdr:nvSpPr>
        <xdr:cNvPr id="116" name="WordArt 9"/>
        <xdr:cNvSpPr>
          <a:spLocks noChangeArrowheads="1" noChangeShapeType="1" noTextEdit="1"/>
        </xdr:cNvSpPr>
      </xdr:nvSpPr>
      <xdr:spPr bwMode="auto">
        <a:xfrm>
          <a:off x="5953125" y="57943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9</xdr:row>
      <xdr:rowOff>57150</xdr:rowOff>
    </xdr:from>
    <xdr:to>
      <xdr:col>6</xdr:col>
      <xdr:colOff>0</xdr:colOff>
      <xdr:row>9</xdr:row>
      <xdr:rowOff>333375</xdr:rowOff>
    </xdr:to>
    <xdr:sp macro="" textlink="">
      <xdr:nvSpPr>
        <xdr:cNvPr id="117" name="WordArt 11"/>
        <xdr:cNvSpPr>
          <a:spLocks noChangeArrowheads="1" noChangeShapeType="1" noTextEdit="1"/>
        </xdr:cNvSpPr>
      </xdr:nvSpPr>
      <xdr:spPr bwMode="auto">
        <a:xfrm>
          <a:off x="5953125" y="58039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9</xdr:row>
      <xdr:rowOff>47625</xdr:rowOff>
    </xdr:from>
    <xdr:to>
      <xdr:col>6</xdr:col>
      <xdr:colOff>0</xdr:colOff>
      <xdr:row>9</xdr:row>
      <xdr:rowOff>323850</xdr:rowOff>
    </xdr:to>
    <xdr:sp macro="" textlink="">
      <xdr:nvSpPr>
        <xdr:cNvPr id="118" name="WordArt 9"/>
        <xdr:cNvSpPr>
          <a:spLocks noChangeArrowheads="1" noChangeShapeType="1" noTextEdit="1"/>
        </xdr:cNvSpPr>
      </xdr:nvSpPr>
      <xdr:spPr bwMode="auto">
        <a:xfrm>
          <a:off x="5953125" y="57943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9</xdr:row>
      <xdr:rowOff>57150</xdr:rowOff>
    </xdr:from>
    <xdr:to>
      <xdr:col>6</xdr:col>
      <xdr:colOff>0</xdr:colOff>
      <xdr:row>9</xdr:row>
      <xdr:rowOff>333375</xdr:rowOff>
    </xdr:to>
    <xdr:sp macro="" textlink="">
      <xdr:nvSpPr>
        <xdr:cNvPr id="119" name="WordArt 11"/>
        <xdr:cNvSpPr>
          <a:spLocks noChangeArrowheads="1" noChangeShapeType="1" noTextEdit="1"/>
        </xdr:cNvSpPr>
      </xdr:nvSpPr>
      <xdr:spPr bwMode="auto">
        <a:xfrm>
          <a:off x="5953125" y="58039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15</xdr:row>
      <xdr:rowOff>47625</xdr:rowOff>
    </xdr:from>
    <xdr:to>
      <xdr:col>6</xdr:col>
      <xdr:colOff>0</xdr:colOff>
      <xdr:row>15</xdr:row>
      <xdr:rowOff>323850</xdr:rowOff>
    </xdr:to>
    <xdr:sp macro="" textlink="">
      <xdr:nvSpPr>
        <xdr:cNvPr id="120" name="WordArt 9"/>
        <xdr:cNvSpPr>
          <a:spLocks noChangeArrowheads="1" noChangeShapeType="1" noTextEdit="1"/>
        </xdr:cNvSpPr>
      </xdr:nvSpPr>
      <xdr:spPr bwMode="auto">
        <a:xfrm>
          <a:off x="5953125" y="6111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15</xdr:row>
      <xdr:rowOff>57150</xdr:rowOff>
    </xdr:from>
    <xdr:to>
      <xdr:col>6</xdr:col>
      <xdr:colOff>0</xdr:colOff>
      <xdr:row>15</xdr:row>
      <xdr:rowOff>333375</xdr:rowOff>
    </xdr:to>
    <xdr:sp macro="" textlink="">
      <xdr:nvSpPr>
        <xdr:cNvPr id="121" name="WordArt 11"/>
        <xdr:cNvSpPr>
          <a:spLocks noChangeArrowheads="1" noChangeShapeType="1" noTextEdit="1"/>
        </xdr:cNvSpPr>
      </xdr:nvSpPr>
      <xdr:spPr bwMode="auto">
        <a:xfrm>
          <a:off x="5953125" y="6121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15</xdr:row>
      <xdr:rowOff>47625</xdr:rowOff>
    </xdr:from>
    <xdr:to>
      <xdr:col>6</xdr:col>
      <xdr:colOff>0</xdr:colOff>
      <xdr:row>15</xdr:row>
      <xdr:rowOff>323850</xdr:rowOff>
    </xdr:to>
    <xdr:sp macro="" textlink="">
      <xdr:nvSpPr>
        <xdr:cNvPr id="122" name="WordArt 9"/>
        <xdr:cNvSpPr>
          <a:spLocks noChangeArrowheads="1" noChangeShapeType="1" noTextEdit="1"/>
        </xdr:cNvSpPr>
      </xdr:nvSpPr>
      <xdr:spPr bwMode="auto">
        <a:xfrm>
          <a:off x="5953125" y="6111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15</xdr:row>
      <xdr:rowOff>57150</xdr:rowOff>
    </xdr:from>
    <xdr:to>
      <xdr:col>6</xdr:col>
      <xdr:colOff>0</xdr:colOff>
      <xdr:row>15</xdr:row>
      <xdr:rowOff>333375</xdr:rowOff>
    </xdr:to>
    <xdr:sp macro="" textlink="">
      <xdr:nvSpPr>
        <xdr:cNvPr id="123" name="WordArt 11"/>
        <xdr:cNvSpPr>
          <a:spLocks noChangeArrowheads="1" noChangeShapeType="1" noTextEdit="1"/>
        </xdr:cNvSpPr>
      </xdr:nvSpPr>
      <xdr:spPr bwMode="auto">
        <a:xfrm>
          <a:off x="5953125" y="6121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15</xdr:row>
      <xdr:rowOff>47625</xdr:rowOff>
    </xdr:from>
    <xdr:to>
      <xdr:col>6</xdr:col>
      <xdr:colOff>0</xdr:colOff>
      <xdr:row>15</xdr:row>
      <xdr:rowOff>323850</xdr:rowOff>
    </xdr:to>
    <xdr:sp macro="" textlink="">
      <xdr:nvSpPr>
        <xdr:cNvPr id="124" name="WordArt 9"/>
        <xdr:cNvSpPr>
          <a:spLocks noChangeArrowheads="1" noChangeShapeType="1" noTextEdit="1"/>
        </xdr:cNvSpPr>
      </xdr:nvSpPr>
      <xdr:spPr bwMode="auto">
        <a:xfrm>
          <a:off x="5953125" y="6111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15</xdr:row>
      <xdr:rowOff>57150</xdr:rowOff>
    </xdr:from>
    <xdr:to>
      <xdr:col>6</xdr:col>
      <xdr:colOff>0</xdr:colOff>
      <xdr:row>15</xdr:row>
      <xdr:rowOff>333375</xdr:rowOff>
    </xdr:to>
    <xdr:sp macro="" textlink="">
      <xdr:nvSpPr>
        <xdr:cNvPr id="125" name="WordArt 11"/>
        <xdr:cNvSpPr>
          <a:spLocks noChangeArrowheads="1" noChangeShapeType="1" noTextEdit="1"/>
        </xdr:cNvSpPr>
      </xdr:nvSpPr>
      <xdr:spPr bwMode="auto">
        <a:xfrm>
          <a:off x="5953125" y="6121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15</xdr:row>
      <xdr:rowOff>47625</xdr:rowOff>
    </xdr:from>
    <xdr:to>
      <xdr:col>6</xdr:col>
      <xdr:colOff>0</xdr:colOff>
      <xdr:row>15</xdr:row>
      <xdr:rowOff>323850</xdr:rowOff>
    </xdr:to>
    <xdr:sp macro="" textlink="">
      <xdr:nvSpPr>
        <xdr:cNvPr id="126" name="WordArt 9"/>
        <xdr:cNvSpPr>
          <a:spLocks noChangeArrowheads="1" noChangeShapeType="1" noTextEdit="1"/>
        </xdr:cNvSpPr>
      </xdr:nvSpPr>
      <xdr:spPr bwMode="auto">
        <a:xfrm>
          <a:off x="5953125" y="6111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15</xdr:row>
      <xdr:rowOff>57150</xdr:rowOff>
    </xdr:from>
    <xdr:to>
      <xdr:col>6</xdr:col>
      <xdr:colOff>0</xdr:colOff>
      <xdr:row>15</xdr:row>
      <xdr:rowOff>333375</xdr:rowOff>
    </xdr:to>
    <xdr:sp macro="" textlink="">
      <xdr:nvSpPr>
        <xdr:cNvPr id="127" name="WordArt 11"/>
        <xdr:cNvSpPr>
          <a:spLocks noChangeArrowheads="1" noChangeShapeType="1" noTextEdit="1"/>
        </xdr:cNvSpPr>
      </xdr:nvSpPr>
      <xdr:spPr bwMode="auto">
        <a:xfrm>
          <a:off x="5953125" y="6121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15</xdr:row>
      <xdr:rowOff>47625</xdr:rowOff>
    </xdr:from>
    <xdr:to>
      <xdr:col>6</xdr:col>
      <xdr:colOff>0</xdr:colOff>
      <xdr:row>15</xdr:row>
      <xdr:rowOff>323850</xdr:rowOff>
    </xdr:to>
    <xdr:sp macro="" textlink="">
      <xdr:nvSpPr>
        <xdr:cNvPr id="128" name="WordArt 9"/>
        <xdr:cNvSpPr>
          <a:spLocks noChangeArrowheads="1" noChangeShapeType="1" noTextEdit="1"/>
        </xdr:cNvSpPr>
      </xdr:nvSpPr>
      <xdr:spPr bwMode="auto">
        <a:xfrm>
          <a:off x="5953125" y="57943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15</xdr:row>
      <xdr:rowOff>57150</xdr:rowOff>
    </xdr:from>
    <xdr:to>
      <xdr:col>6</xdr:col>
      <xdr:colOff>0</xdr:colOff>
      <xdr:row>15</xdr:row>
      <xdr:rowOff>333375</xdr:rowOff>
    </xdr:to>
    <xdr:sp macro="" textlink="">
      <xdr:nvSpPr>
        <xdr:cNvPr id="129" name="WordArt 11"/>
        <xdr:cNvSpPr>
          <a:spLocks noChangeArrowheads="1" noChangeShapeType="1" noTextEdit="1"/>
        </xdr:cNvSpPr>
      </xdr:nvSpPr>
      <xdr:spPr bwMode="auto">
        <a:xfrm>
          <a:off x="5953125" y="58039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15</xdr:row>
      <xdr:rowOff>47625</xdr:rowOff>
    </xdr:from>
    <xdr:to>
      <xdr:col>6</xdr:col>
      <xdr:colOff>0</xdr:colOff>
      <xdr:row>15</xdr:row>
      <xdr:rowOff>323850</xdr:rowOff>
    </xdr:to>
    <xdr:sp macro="" textlink="">
      <xdr:nvSpPr>
        <xdr:cNvPr id="130" name="WordArt 9"/>
        <xdr:cNvSpPr>
          <a:spLocks noChangeArrowheads="1" noChangeShapeType="1" noTextEdit="1"/>
        </xdr:cNvSpPr>
      </xdr:nvSpPr>
      <xdr:spPr bwMode="auto">
        <a:xfrm>
          <a:off x="5953125" y="57943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15</xdr:row>
      <xdr:rowOff>57150</xdr:rowOff>
    </xdr:from>
    <xdr:to>
      <xdr:col>6</xdr:col>
      <xdr:colOff>0</xdr:colOff>
      <xdr:row>15</xdr:row>
      <xdr:rowOff>333375</xdr:rowOff>
    </xdr:to>
    <xdr:sp macro="" textlink="">
      <xdr:nvSpPr>
        <xdr:cNvPr id="131" name="WordArt 11"/>
        <xdr:cNvSpPr>
          <a:spLocks noChangeArrowheads="1" noChangeShapeType="1" noTextEdit="1"/>
        </xdr:cNvSpPr>
      </xdr:nvSpPr>
      <xdr:spPr bwMode="auto">
        <a:xfrm>
          <a:off x="5953125" y="58039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44" name="WordArt 9"/>
        <xdr:cNvSpPr>
          <a:spLocks noChangeArrowheads="1" noChangeShapeType="1" noTextEdit="1"/>
        </xdr:cNvSpPr>
      </xdr:nvSpPr>
      <xdr:spPr bwMode="auto">
        <a:xfrm>
          <a:off x="5953125" y="6111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45" name="WordArt 11"/>
        <xdr:cNvSpPr>
          <a:spLocks noChangeArrowheads="1" noChangeShapeType="1" noTextEdit="1"/>
        </xdr:cNvSpPr>
      </xdr:nvSpPr>
      <xdr:spPr bwMode="auto">
        <a:xfrm>
          <a:off x="5953125" y="6121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46" name="WordArt 9"/>
        <xdr:cNvSpPr>
          <a:spLocks noChangeArrowheads="1" noChangeShapeType="1" noTextEdit="1"/>
        </xdr:cNvSpPr>
      </xdr:nvSpPr>
      <xdr:spPr bwMode="auto">
        <a:xfrm>
          <a:off x="5953125" y="6111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47" name="WordArt 11"/>
        <xdr:cNvSpPr>
          <a:spLocks noChangeArrowheads="1" noChangeShapeType="1" noTextEdit="1"/>
        </xdr:cNvSpPr>
      </xdr:nvSpPr>
      <xdr:spPr bwMode="auto">
        <a:xfrm>
          <a:off x="5953125" y="6121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48" name="WordArt 9"/>
        <xdr:cNvSpPr>
          <a:spLocks noChangeArrowheads="1" noChangeShapeType="1" noTextEdit="1"/>
        </xdr:cNvSpPr>
      </xdr:nvSpPr>
      <xdr:spPr bwMode="auto">
        <a:xfrm>
          <a:off x="5953125" y="6111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49" name="WordArt 11"/>
        <xdr:cNvSpPr>
          <a:spLocks noChangeArrowheads="1" noChangeShapeType="1" noTextEdit="1"/>
        </xdr:cNvSpPr>
      </xdr:nvSpPr>
      <xdr:spPr bwMode="auto">
        <a:xfrm>
          <a:off x="5953125" y="6121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50" name="WordArt 9"/>
        <xdr:cNvSpPr>
          <a:spLocks noChangeArrowheads="1" noChangeShapeType="1" noTextEdit="1"/>
        </xdr:cNvSpPr>
      </xdr:nvSpPr>
      <xdr:spPr bwMode="auto">
        <a:xfrm>
          <a:off x="5953125" y="6111875"/>
          <a:ext cx="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51" name="WordArt 11"/>
        <xdr:cNvSpPr>
          <a:spLocks noChangeArrowheads="1" noChangeShapeType="1" noTextEdit="1"/>
        </xdr:cNvSpPr>
      </xdr:nvSpPr>
      <xdr:spPr bwMode="auto">
        <a:xfrm>
          <a:off x="5953125" y="612140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7324" name="AutoShape 7"/>
        <xdr:cNvSpPr>
          <a:spLocks noChangeArrowheads="1"/>
        </xdr:cNvSpPr>
      </xdr:nvSpPr>
      <xdr:spPr bwMode="auto">
        <a:xfrm rot="5400000" flipH="1">
          <a:off x="923925" y="2562225"/>
          <a:ext cx="0" cy="62865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7325" name="AutoShape 8"/>
        <xdr:cNvSpPr>
          <a:spLocks noChangeArrowheads="1"/>
        </xdr:cNvSpPr>
      </xdr:nvSpPr>
      <xdr:spPr bwMode="auto">
        <a:xfrm rot="5400000" flipH="1">
          <a:off x="923925" y="2562225"/>
          <a:ext cx="0" cy="62865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4</xdr:row>
      <xdr:rowOff>47625</xdr:rowOff>
    </xdr:from>
    <xdr:to>
      <xdr:col>6</xdr:col>
      <xdr:colOff>523875</xdr:colOff>
      <xdr:row>4</xdr:row>
      <xdr:rowOff>323850</xdr:rowOff>
    </xdr:to>
    <xdr:sp macro="" textlink="">
      <xdr:nvSpPr>
        <xdr:cNvPr id="40" name="WordArt 1"/>
        <xdr:cNvSpPr>
          <a:spLocks noChangeArrowheads="1" noChangeShapeType="1" noTextEdit="1"/>
        </xdr:cNvSpPr>
      </xdr:nvSpPr>
      <xdr:spPr bwMode="auto">
        <a:xfrm>
          <a:off x="673417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7</xdr:col>
      <xdr:colOff>104775</xdr:colOff>
      <xdr:row>4</xdr:row>
      <xdr:rowOff>57150</xdr:rowOff>
    </xdr:from>
    <xdr:to>
      <xdr:col>7</xdr:col>
      <xdr:colOff>542925</xdr:colOff>
      <xdr:row>4</xdr:row>
      <xdr:rowOff>333375</xdr:rowOff>
    </xdr:to>
    <xdr:sp macro="" textlink="">
      <xdr:nvSpPr>
        <xdr:cNvPr id="42" name="WordArt 3"/>
        <xdr:cNvSpPr>
          <a:spLocks noChangeArrowheads="1" noChangeShapeType="1" noTextEdit="1"/>
        </xdr:cNvSpPr>
      </xdr:nvSpPr>
      <xdr:spPr bwMode="auto">
        <a:xfrm>
          <a:off x="772477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1</xdr:colOff>
      <xdr:row>0</xdr:row>
      <xdr:rowOff>0</xdr:rowOff>
    </xdr:from>
    <xdr:to>
      <xdr:col>11</xdr:col>
      <xdr:colOff>841376</xdr:colOff>
      <xdr:row>1</xdr:row>
      <xdr:rowOff>76200</xdr:rowOff>
    </xdr:to>
    <xdr:sp macro="" textlink="">
      <xdr:nvSpPr>
        <xdr:cNvPr id="74" name="WordArt 4"/>
        <xdr:cNvSpPr>
          <a:spLocks noChangeArrowheads="1" noChangeShapeType="1" noTextEdit="1"/>
        </xdr:cNvSpPr>
      </xdr:nvSpPr>
      <xdr:spPr bwMode="auto">
        <a:xfrm>
          <a:off x="1" y="0"/>
          <a:ext cx="9461500" cy="615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/>
              <a:latin typeface="Arial Black"/>
            </a:rPr>
            <a:t>2. Latvijas BASK Amatieru meistarsacīkstes 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/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C10" sqref="C10"/>
    </sheetView>
  </sheetViews>
  <sheetFormatPr defaultRowHeight="12.75"/>
  <cols>
    <col min="2" max="2" width="26.7109375" bestFit="1" customWidth="1"/>
    <col min="3" max="3" width="8.5703125" customWidth="1"/>
    <col min="4" max="4" width="1.5703125" customWidth="1"/>
    <col min="5" max="5" width="9.140625" style="2"/>
    <col min="6" max="6" width="26.7109375" style="78" customWidth="1"/>
    <col min="7" max="7" width="9.5703125" style="2" bestFit="1" customWidth="1"/>
    <col min="8" max="8" width="1.28515625" customWidth="1"/>
    <col min="9" max="9" width="10" customWidth="1"/>
    <col min="10" max="10" width="26.7109375" customWidth="1"/>
    <col min="11" max="11" width="8.42578125" customWidth="1"/>
  </cols>
  <sheetData>
    <row r="1" spans="1:11" ht="21.75" customHeight="1">
      <c r="A1" s="115" t="s">
        <v>35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21.75" customHeight="1">
      <c r="A2" s="116" t="s">
        <v>63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6.75" customHeight="1" thickBot="1"/>
    <row r="4" spans="1:11" s="79" customFormat="1" ht="19.5" thickBot="1">
      <c r="A4" s="111" t="s">
        <v>64</v>
      </c>
      <c r="B4" s="112"/>
      <c r="C4" s="113"/>
      <c r="E4" s="111" t="s">
        <v>65</v>
      </c>
      <c r="F4" s="112"/>
      <c r="G4" s="113"/>
      <c r="I4" s="111" t="s">
        <v>66</v>
      </c>
      <c r="J4" s="112"/>
      <c r="K4" s="113"/>
    </row>
    <row r="5" spans="1:11" ht="18.75">
      <c r="A5" s="80" t="s">
        <v>36</v>
      </c>
      <c r="B5" s="81" t="s">
        <v>37</v>
      </c>
      <c r="C5" s="80" t="s">
        <v>38</v>
      </c>
      <c r="E5" s="80" t="s">
        <v>36</v>
      </c>
      <c r="F5" s="81" t="s">
        <v>37</v>
      </c>
      <c r="G5" s="80" t="s">
        <v>38</v>
      </c>
      <c r="I5" s="80" t="s">
        <v>36</v>
      </c>
      <c r="J5" s="81" t="s">
        <v>37</v>
      </c>
      <c r="K5" s="80" t="s">
        <v>38</v>
      </c>
    </row>
    <row r="6" spans="1:11" ht="18.75">
      <c r="A6" s="82">
        <v>1</v>
      </c>
      <c r="B6" s="85" t="s">
        <v>78</v>
      </c>
      <c r="C6" s="86" t="s">
        <v>41</v>
      </c>
      <c r="E6" s="82">
        <v>1</v>
      </c>
      <c r="F6" s="83" t="s">
        <v>87</v>
      </c>
      <c r="G6" s="84" t="s">
        <v>39</v>
      </c>
      <c r="I6" s="82">
        <v>1</v>
      </c>
      <c r="J6" s="83" t="s">
        <v>76</v>
      </c>
      <c r="K6" s="84" t="s">
        <v>39</v>
      </c>
    </row>
    <row r="7" spans="1:11" ht="18.75">
      <c r="A7" s="82">
        <v>2</v>
      </c>
      <c r="B7" s="85" t="s">
        <v>77</v>
      </c>
      <c r="C7" s="86" t="s">
        <v>41</v>
      </c>
      <c r="E7" s="82">
        <v>2</v>
      </c>
      <c r="F7" s="83" t="s">
        <v>83</v>
      </c>
      <c r="G7" s="84" t="s">
        <v>41</v>
      </c>
      <c r="I7" s="82">
        <v>2</v>
      </c>
      <c r="J7" s="83" t="s">
        <v>84</v>
      </c>
      <c r="K7" s="84" t="s">
        <v>39</v>
      </c>
    </row>
    <row r="8" spans="1:11" ht="18.75">
      <c r="A8" s="82">
        <v>3</v>
      </c>
      <c r="B8" s="85" t="s">
        <v>22</v>
      </c>
      <c r="C8" s="86" t="s">
        <v>39</v>
      </c>
      <c r="E8" s="82">
        <v>3</v>
      </c>
      <c r="F8" s="83" t="s">
        <v>18</v>
      </c>
      <c r="G8" s="84" t="s">
        <v>39</v>
      </c>
      <c r="I8" s="82">
        <v>3</v>
      </c>
      <c r="J8" s="85" t="s">
        <v>34</v>
      </c>
      <c r="K8" s="86" t="s">
        <v>39</v>
      </c>
    </row>
    <row r="9" spans="1:11" ht="18.75">
      <c r="A9" s="82">
        <v>4</v>
      </c>
      <c r="B9" s="83" t="s">
        <v>74</v>
      </c>
      <c r="C9" s="84" t="s">
        <v>39</v>
      </c>
      <c r="E9" s="82">
        <v>4</v>
      </c>
      <c r="F9" s="85" t="s">
        <v>40</v>
      </c>
      <c r="G9" s="86" t="s">
        <v>39</v>
      </c>
      <c r="I9" s="82">
        <v>4</v>
      </c>
      <c r="J9" s="83" t="s">
        <v>70</v>
      </c>
      <c r="K9" s="84" t="s">
        <v>71</v>
      </c>
    </row>
    <row r="10" spans="1:11" ht="18.75">
      <c r="A10" s="82">
        <v>5</v>
      </c>
      <c r="B10" s="85" t="s">
        <v>43</v>
      </c>
      <c r="C10" s="84" t="s">
        <v>41</v>
      </c>
      <c r="E10" s="82">
        <v>5</v>
      </c>
      <c r="F10" s="85" t="s">
        <v>42</v>
      </c>
      <c r="G10" s="86" t="s">
        <v>39</v>
      </c>
      <c r="I10" s="82">
        <v>5</v>
      </c>
      <c r="J10" s="85" t="s">
        <v>79</v>
      </c>
      <c r="K10" s="86" t="s">
        <v>39</v>
      </c>
    </row>
    <row r="11" spans="1:11" ht="18.75">
      <c r="A11" s="82">
        <v>6</v>
      </c>
      <c r="B11" s="85" t="s">
        <v>80</v>
      </c>
      <c r="C11" s="86" t="s">
        <v>39</v>
      </c>
      <c r="E11" s="82">
        <v>6</v>
      </c>
      <c r="F11" s="83" t="s">
        <v>69</v>
      </c>
      <c r="G11" s="84" t="s">
        <v>39</v>
      </c>
      <c r="I11" s="82">
        <v>6</v>
      </c>
      <c r="J11" s="83" t="s">
        <v>23</v>
      </c>
      <c r="K11" s="84" t="s">
        <v>39</v>
      </c>
    </row>
    <row r="12" spans="1:11" ht="18.75">
      <c r="A12" s="82">
        <v>7</v>
      </c>
      <c r="B12" s="85" t="s">
        <v>44</v>
      </c>
      <c r="C12" s="86" t="s">
        <v>41</v>
      </c>
      <c r="E12" s="82">
        <v>7</v>
      </c>
      <c r="F12" s="83" t="s">
        <v>45</v>
      </c>
      <c r="G12" s="84" t="s">
        <v>41</v>
      </c>
      <c r="I12" s="82">
        <v>7</v>
      </c>
      <c r="J12" s="85" t="s">
        <v>19</v>
      </c>
      <c r="K12" s="86" t="s">
        <v>39</v>
      </c>
    </row>
    <row r="13" spans="1:11" ht="18.75">
      <c r="A13" s="82">
        <v>8</v>
      </c>
      <c r="B13" s="85" t="s">
        <v>81</v>
      </c>
      <c r="C13" s="86" t="s">
        <v>41</v>
      </c>
      <c r="E13" s="82">
        <v>8</v>
      </c>
      <c r="F13" s="83" t="s">
        <v>47</v>
      </c>
      <c r="G13" s="84" t="s">
        <v>71</v>
      </c>
      <c r="I13" s="82">
        <v>8</v>
      </c>
      <c r="J13" s="85" t="s">
        <v>46</v>
      </c>
      <c r="K13" s="86" t="s">
        <v>39</v>
      </c>
    </row>
    <row r="14" spans="1:11" ht="18.75">
      <c r="A14" s="82">
        <v>9</v>
      </c>
      <c r="B14" s="83" t="s">
        <v>86</v>
      </c>
      <c r="C14" s="84" t="s">
        <v>39</v>
      </c>
      <c r="E14" s="82">
        <v>9</v>
      </c>
      <c r="F14" s="85" t="s">
        <v>49</v>
      </c>
      <c r="G14" s="86" t="s">
        <v>39</v>
      </c>
      <c r="I14" s="82">
        <v>9</v>
      </c>
      <c r="J14" s="85" t="s">
        <v>48</v>
      </c>
      <c r="K14" s="86" t="s">
        <v>39</v>
      </c>
    </row>
    <row r="15" spans="1:11" ht="18.75">
      <c r="A15" s="82">
        <v>10</v>
      </c>
      <c r="B15" s="85" t="s">
        <v>75</v>
      </c>
      <c r="C15" s="86" t="s">
        <v>39</v>
      </c>
      <c r="E15" s="82">
        <v>10</v>
      </c>
      <c r="F15" s="85" t="s">
        <v>82</v>
      </c>
      <c r="G15" s="86" t="s">
        <v>39</v>
      </c>
      <c r="I15" s="82">
        <v>10</v>
      </c>
      <c r="J15" s="85" t="s">
        <v>24</v>
      </c>
      <c r="K15" s="86" t="s">
        <v>39</v>
      </c>
    </row>
    <row r="16" spans="1:11" ht="18.75">
      <c r="A16" s="82">
        <v>11</v>
      </c>
      <c r="B16" s="85" t="s">
        <v>55</v>
      </c>
      <c r="C16" s="86" t="s">
        <v>39</v>
      </c>
      <c r="E16" s="82">
        <v>11</v>
      </c>
      <c r="F16" s="85" t="s">
        <v>20</v>
      </c>
      <c r="G16" s="86" t="s">
        <v>39</v>
      </c>
      <c r="I16" s="82">
        <v>11</v>
      </c>
      <c r="J16" s="85" t="s">
        <v>50</v>
      </c>
      <c r="K16" s="86" t="s">
        <v>71</v>
      </c>
    </row>
    <row r="17" spans="1:11" ht="18.75">
      <c r="A17" s="82">
        <v>12</v>
      </c>
      <c r="B17" s="83" t="s">
        <v>68</v>
      </c>
      <c r="C17" s="84" t="s">
        <v>39</v>
      </c>
      <c r="E17" s="82">
        <v>12</v>
      </c>
      <c r="F17" s="85" t="s">
        <v>53</v>
      </c>
      <c r="G17" s="86" t="s">
        <v>39</v>
      </c>
      <c r="I17" s="82">
        <v>12</v>
      </c>
      <c r="J17" s="85" t="s">
        <v>32</v>
      </c>
      <c r="K17" s="86" t="s">
        <v>39</v>
      </c>
    </row>
    <row r="18" spans="1:11" ht="18.75">
      <c r="A18" s="82">
        <v>13</v>
      </c>
      <c r="B18" s="83" t="s">
        <v>67</v>
      </c>
      <c r="C18" s="84" t="s">
        <v>39</v>
      </c>
      <c r="E18" s="82">
        <v>13</v>
      </c>
      <c r="F18" s="85" t="s">
        <v>51</v>
      </c>
      <c r="G18" s="86" t="s">
        <v>39</v>
      </c>
      <c r="I18" s="82">
        <v>13</v>
      </c>
      <c r="J18" s="85" t="s">
        <v>54</v>
      </c>
      <c r="K18" s="86" t="s">
        <v>39</v>
      </c>
    </row>
    <row r="19" spans="1:11" ht="18.75">
      <c r="A19" s="82">
        <v>14</v>
      </c>
      <c r="B19" s="85" t="s">
        <v>72</v>
      </c>
      <c r="C19" s="86" t="s">
        <v>39</v>
      </c>
      <c r="E19" s="82">
        <v>14</v>
      </c>
      <c r="F19" s="85" t="s">
        <v>52</v>
      </c>
      <c r="G19" s="86" t="s">
        <v>39</v>
      </c>
      <c r="I19" s="82">
        <v>14</v>
      </c>
      <c r="J19" s="85" t="s">
        <v>25</v>
      </c>
      <c r="K19" s="86" t="s">
        <v>39</v>
      </c>
    </row>
    <row r="20" spans="1:11" ht="18.75">
      <c r="A20" s="82">
        <v>15</v>
      </c>
      <c r="B20" s="83" t="s">
        <v>73</v>
      </c>
      <c r="C20" s="84" t="s">
        <v>39</v>
      </c>
      <c r="E20" s="82">
        <v>15</v>
      </c>
      <c r="F20" s="85" t="s">
        <v>33</v>
      </c>
      <c r="G20" s="86" t="s">
        <v>39</v>
      </c>
      <c r="I20" s="82">
        <v>15</v>
      </c>
      <c r="J20" s="83" t="s">
        <v>57</v>
      </c>
      <c r="K20" s="84" t="s">
        <v>39</v>
      </c>
    </row>
    <row r="21" spans="1:11" ht="18.75">
      <c r="A21" s="82">
        <v>16</v>
      </c>
      <c r="B21" s="85" t="s">
        <v>85</v>
      </c>
      <c r="C21" s="86" t="s">
        <v>39</v>
      </c>
      <c r="E21" s="82">
        <v>16</v>
      </c>
      <c r="F21" s="83" t="s">
        <v>105</v>
      </c>
      <c r="G21" s="84" t="s">
        <v>39</v>
      </c>
      <c r="I21" s="82">
        <v>16</v>
      </c>
      <c r="J21" s="85" t="s">
        <v>58</v>
      </c>
      <c r="K21" s="86" t="s">
        <v>41</v>
      </c>
    </row>
    <row r="22" spans="1:11" ht="18.75">
      <c r="A22" s="82">
        <v>17</v>
      </c>
      <c r="B22" s="85"/>
      <c r="C22" s="86"/>
      <c r="E22" s="82">
        <v>17</v>
      </c>
      <c r="F22" s="83"/>
      <c r="G22" s="84"/>
      <c r="I22" s="82">
        <v>17</v>
      </c>
      <c r="J22" s="85" t="s">
        <v>59</v>
      </c>
      <c r="K22" s="86" t="s">
        <v>39</v>
      </c>
    </row>
    <row r="23" spans="1:11" ht="18.75">
      <c r="A23" s="82">
        <v>18</v>
      </c>
      <c r="B23" s="85"/>
      <c r="C23" s="86"/>
      <c r="E23" s="82">
        <v>18</v>
      </c>
      <c r="F23" s="91"/>
      <c r="G23" s="84"/>
      <c r="I23" s="82">
        <v>18</v>
      </c>
      <c r="J23" s="83" t="s">
        <v>56</v>
      </c>
      <c r="K23" s="84" t="s">
        <v>39</v>
      </c>
    </row>
    <row r="24" spans="1:11" s="87" customFormat="1" ht="15.75">
      <c r="A24" s="114" t="s">
        <v>60</v>
      </c>
      <c r="B24" s="114"/>
      <c r="C24" s="114"/>
      <c r="E24" s="114" t="s">
        <v>60</v>
      </c>
      <c r="F24" s="114"/>
      <c r="G24" s="114"/>
      <c r="I24" s="114" t="s">
        <v>60</v>
      </c>
      <c r="J24" s="114"/>
      <c r="K24" s="114"/>
    </row>
    <row r="25" spans="1:11" s="87" customFormat="1" ht="18.75">
      <c r="A25" s="82">
        <v>1</v>
      </c>
      <c r="B25" s="85"/>
      <c r="C25" s="86"/>
      <c r="E25" s="82">
        <v>1</v>
      </c>
      <c r="F25" s="85"/>
      <c r="G25" s="86"/>
      <c r="I25" s="82">
        <v>1</v>
      </c>
      <c r="J25" s="85"/>
      <c r="K25" s="86"/>
    </row>
    <row r="26" spans="1:11" s="87" customFormat="1" ht="18.75">
      <c r="A26" s="82">
        <v>2</v>
      </c>
      <c r="B26" s="85"/>
      <c r="C26" s="86"/>
      <c r="E26" s="82">
        <v>2</v>
      </c>
      <c r="F26" s="85"/>
      <c r="G26" s="86"/>
      <c r="I26" s="82">
        <v>2</v>
      </c>
      <c r="J26" s="85"/>
      <c r="K26" s="86"/>
    </row>
    <row r="27" spans="1:11" s="87" customFormat="1" ht="18.75">
      <c r="A27" s="82">
        <v>3</v>
      </c>
      <c r="B27" s="85"/>
      <c r="C27" s="86"/>
      <c r="E27" s="82">
        <v>3</v>
      </c>
      <c r="F27" s="85"/>
      <c r="G27" s="86"/>
      <c r="I27" s="82">
        <v>3</v>
      </c>
      <c r="J27" s="85"/>
      <c r="K27" s="86"/>
    </row>
    <row r="28" spans="1:11" s="87" customFormat="1" ht="18.75">
      <c r="A28" s="82">
        <v>4</v>
      </c>
      <c r="B28" s="85"/>
      <c r="C28" s="86"/>
      <c r="E28" s="82">
        <v>4</v>
      </c>
      <c r="F28" s="85"/>
      <c r="G28" s="86"/>
      <c r="I28" s="82">
        <v>4</v>
      </c>
      <c r="J28" s="85"/>
      <c r="K28" s="86"/>
    </row>
    <row r="29" spans="1:11" s="87" customFormat="1">
      <c r="F29" s="88"/>
      <c r="G29" s="89"/>
    </row>
  </sheetData>
  <sortState ref="B6:C23">
    <sortCondition ref="B6:B23"/>
  </sortState>
  <mergeCells count="8">
    <mergeCell ref="A4:C4"/>
    <mergeCell ref="E4:G4"/>
    <mergeCell ref="A24:C24"/>
    <mergeCell ref="E24:G24"/>
    <mergeCell ref="A1:K1"/>
    <mergeCell ref="A2:K2"/>
    <mergeCell ref="I4:K4"/>
    <mergeCell ref="I24:K24"/>
  </mergeCells>
  <pageMargins left="0.17" right="0.16" top="0.28000000000000003" bottom="0.21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showOutlineSymbols="0" topLeftCell="A3" zoomScale="75" zoomScaleNormal="75" zoomScaleSheetLayoutView="40" workbookViewId="0">
      <pane ySplit="1" topLeftCell="A33" activePane="bottomLeft" state="frozenSplit"/>
      <selection activeCell="A3" sqref="A3"/>
      <selection pane="bottomLeft" activeCell="K52" sqref="K52"/>
    </sheetView>
  </sheetViews>
  <sheetFormatPr defaultRowHeight="12.75" outlineLevelCol="2"/>
  <cols>
    <col min="1" max="1" width="9" style="9" customWidth="1"/>
    <col min="2" max="2" width="31.42578125" style="10" customWidth="1"/>
    <col min="3" max="3" width="10.42578125" style="9" bestFit="1" customWidth="1"/>
    <col min="4" max="4" width="7.140625" style="9" customWidth="1"/>
    <col min="5" max="5" width="8.42578125" style="9" customWidth="1" outlineLevel="1"/>
    <col min="6" max="6" width="7.140625" style="9" customWidth="1"/>
    <col min="7" max="11" width="7.42578125" style="9" customWidth="1" outlineLevel="2"/>
    <col min="12" max="12" width="9.7109375" style="9" customWidth="1" outlineLevel="1"/>
    <col min="13" max="13" width="10" style="9" customWidth="1" outlineLevel="1"/>
    <col min="14" max="14" width="11.140625" style="9" customWidth="1" outlineLevel="1"/>
    <col min="15" max="15" width="12.7109375" style="9" customWidth="1" outlineLevel="1"/>
    <col min="16" max="16" width="10.42578125" style="9" hidden="1" customWidth="1" outlineLevel="1"/>
    <col min="17" max="17" width="11.140625" style="9" customWidth="1"/>
    <col min="18" max="18" width="5.42578125" style="11" bestFit="1" customWidth="1"/>
    <col min="19" max="19" width="7.85546875" style="11" bestFit="1" customWidth="1"/>
    <col min="20" max="21" width="9.140625" style="11" customWidth="1"/>
    <col min="22" max="22" width="10" style="11" bestFit="1" customWidth="1"/>
    <col min="23" max="23" width="10.85546875" style="11" customWidth="1"/>
    <col min="24" max="24" width="10.28515625" style="11" bestFit="1" customWidth="1"/>
    <col min="25" max="25" width="11.5703125" style="12" bestFit="1" customWidth="1"/>
    <col min="26" max="16384" width="9.140625" style="13"/>
  </cols>
  <sheetData>
    <row r="1" spans="1:25" ht="33" customHeight="1">
      <c r="Q1" s="9" t="s">
        <v>14</v>
      </c>
    </row>
    <row r="2" spans="1:25" ht="13.5" thickBot="1"/>
    <row r="3" spans="1:25" s="1" customFormat="1" ht="32.25" thickBot="1">
      <c r="A3" s="3" t="s">
        <v>0</v>
      </c>
      <c r="B3" s="92" t="s">
        <v>1</v>
      </c>
      <c r="C3" s="4" t="s">
        <v>61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21</v>
      </c>
      <c r="L3" s="4" t="s">
        <v>9</v>
      </c>
      <c r="M3" s="4" t="s">
        <v>12</v>
      </c>
      <c r="N3" s="4" t="s">
        <v>10</v>
      </c>
      <c r="O3" s="8" t="s">
        <v>13</v>
      </c>
      <c r="P3" s="5" t="s">
        <v>11</v>
      </c>
      <c r="Q3" s="7" t="s">
        <v>17</v>
      </c>
      <c r="R3" s="7"/>
      <c r="S3" s="7"/>
      <c r="T3" s="7"/>
      <c r="U3" s="7"/>
      <c r="V3" s="7"/>
      <c r="W3" s="7"/>
      <c r="X3" s="7"/>
      <c r="Y3" s="7"/>
    </row>
    <row r="4" spans="1:25" s="17" customFormat="1" ht="19.5" thickBot="1">
      <c r="A4" s="14">
        <v>1</v>
      </c>
      <c r="B4" s="93" t="str">
        <f>Registracija!B9</f>
        <v>Dace Anspaka</v>
      </c>
      <c r="C4" s="90" t="str">
        <f>Registracija!C9</f>
        <v>LABA</v>
      </c>
      <c r="D4" s="94" t="s">
        <v>101</v>
      </c>
      <c r="E4" s="45">
        <v>8</v>
      </c>
      <c r="F4" s="43">
        <v>177</v>
      </c>
      <c r="G4" s="39">
        <v>142</v>
      </c>
      <c r="H4" s="39">
        <v>203</v>
      </c>
      <c r="I4" s="39">
        <v>146</v>
      </c>
      <c r="J4" s="39">
        <v>114</v>
      </c>
      <c r="K4" s="42">
        <v>157</v>
      </c>
      <c r="L4" s="19">
        <f t="shared" ref="L4:L51" si="0">SUM(F4:K4)</f>
        <v>939</v>
      </c>
      <c r="M4" s="19">
        <f t="shared" ref="M4:M51" si="1">E4*(COUNT(F4:K4))</f>
        <v>48</v>
      </c>
      <c r="N4" s="19">
        <f t="shared" ref="N4:N51" si="2">SUM(L4:M4)</f>
        <v>987</v>
      </c>
      <c r="O4" s="97">
        <f t="shared" ref="O4:O51" si="3">(AVERAGE(F4:K4))</f>
        <v>156.5</v>
      </c>
      <c r="P4" s="63" t="e">
        <f>N4-#REF!</f>
        <v>#REF!</v>
      </c>
      <c r="Q4" s="18"/>
      <c r="R4" s="16"/>
      <c r="S4" s="16"/>
      <c r="T4" s="16"/>
      <c r="U4" s="16"/>
      <c r="V4" s="16"/>
      <c r="W4" s="16"/>
      <c r="X4" s="16"/>
      <c r="Y4" s="15"/>
    </row>
    <row r="5" spans="1:25" s="17" customFormat="1" ht="19.5" thickBot="1">
      <c r="A5" s="14">
        <v>2</v>
      </c>
      <c r="B5" s="93" t="str">
        <f>Registracija!B8</f>
        <v>Artūrs Perepjolkins</v>
      </c>
      <c r="C5" s="90" t="str">
        <f>Registracija!C8</f>
        <v>LABA</v>
      </c>
      <c r="D5" s="44" t="s">
        <v>89</v>
      </c>
      <c r="E5" s="45">
        <v>0</v>
      </c>
      <c r="F5" s="43">
        <v>184</v>
      </c>
      <c r="G5" s="39">
        <v>224</v>
      </c>
      <c r="H5" s="39">
        <v>225</v>
      </c>
      <c r="I5" s="39">
        <v>226</v>
      </c>
      <c r="J5" s="39">
        <v>203</v>
      </c>
      <c r="K5" s="39">
        <v>198</v>
      </c>
      <c r="L5" s="19">
        <f t="shared" si="0"/>
        <v>1260</v>
      </c>
      <c r="M5" s="19">
        <f t="shared" si="1"/>
        <v>0</v>
      </c>
      <c r="N5" s="19">
        <f t="shared" si="2"/>
        <v>1260</v>
      </c>
      <c r="O5" s="97">
        <f t="shared" si="3"/>
        <v>210</v>
      </c>
      <c r="P5" s="22" t="e">
        <f>N5-#REF!</f>
        <v>#REF!</v>
      </c>
      <c r="Q5" s="18"/>
      <c r="R5" s="16"/>
      <c r="S5" s="16"/>
      <c r="T5" s="16"/>
      <c r="U5" s="16"/>
      <c r="V5" s="16"/>
      <c r="W5" s="16"/>
      <c r="X5" s="16"/>
      <c r="Y5" s="15"/>
    </row>
    <row r="6" spans="1:25" s="17" customFormat="1" ht="19.5" thickBot="1">
      <c r="A6" s="14">
        <v>3</v>
      </c>
      <c r="B6" s="93" t="str">
        <f>Registracija!B16</f>
        <v>Nazars Poršņevs</v>
      </c>
      <c r="C6" s="90" t="str">
        <f>Registracija!C16</f>
        <v>LABA</v>
      </c>
      <c r="D6" s="43" t="s">
        <v>102</v>
      </c>
      <c r="E6" s="45">
        <v>0</v>
      </c>
      <c r="F6" s="43">
        <v>212</v>
      </c>
      <c r="G6" s="39">
        <v>214</v>
      </c>
      <c r="H6" s="39">
        <v>139</v>
      </c>
      <c r="I6" s="39">
        <v>159</v>
      </c>
      <c r="J6" s="39">
        <v>170</v>
      </c>
      <c r="K6" s="39">
        <v>221</v>
      </c>
      <c r="L6" s="19">
        <f t="shared" si="0"/>
        <v>1115</v>
      </c>
      <c r="M6" s="19">
        <f t="shared" si="1"/>
        <v>0</v>
      </c>
      <c r="N6" s="19">
        <f t="shared" si="2"/>
        <v>1115</v>
      </c>
      <c r="O6" s="97">
        <f t="shared" si="3"/>
        <v>185.83333333333334</v>
      </c>
      <c r="P6" s="22" t="e">
        <f>N6-#REF!</f>
        <v>#REF!</v>
      </c>
      <c r="Q6" s="18"/>
      <c r="R6" s="16"/>
      <c r="S6" s="16"/>
      <c r="T6" s="16"/>
      <c r="U6" s="16"/>
      <c r="V6" s="16"/>
      <c r="W6" s="16"/>
      <c r="X6" s="16"/>
      <c r="Y6" s="15"/>
    </row>
    <row r="7" spans="1:25" s="17" customFormat="1" ht="19.5" thickBot="1">
      <c r="A7" s="14">
        <v>4</v>
      </c>
      <c r="B7" s="93" t="str">
        <f>Registracija!B21</f>
        <v>Veronika Hudjakova</v>
      </c>
      <c r="C7" s="90" t="str">
        <f>Registracija!C21</f>
        <v>LABA</v>
      </c>
      <c r="D7" s="44" t="s">
        <v>104</v>
      </c>
      <c r="E7" s="45">
        <v>8</v>
      </c>
      <c r="F7" s="43">
        <v>236</v>
      </c>
      <c r="G7" s="39">
        <v>217</v>
      </c>
      <c r="H7" s="39">
        <v>208</v>
      </c>
      <c r="I7" s="39">
        <v>232</v>
      </c>
      <c r="J7" s="39">
        <v>196</v>
      </c>
      <c r="K7" s="39">
        <v>171</v>
      </c>
      <c r="L7" s="19">
        <f t="shared" si="0"/>
        <v>1260</v>
      </c>
      <c r="M7" s="19">
        <f t="shared" si="1"/>
        <v>48</v>
      </c>
      <c r="N7" s="19">
        <f t="shared" si="2"/>
        <v>1308</v>
      </c>
      <c r="O7" s="97">
        <f t="shared" si="3"/>
        <v>210</v>
      </c>
      <c r="P7" s="22" t="e">
        <f>N7-#REF!</f>
        <v>#REF!</v>
      </c>
      <c r="Q7" s="18"/>
      <c r="R7" s="16"/>
      <c r="S7" s="16"/>
      <c r="T7" s="16"/>
      <c r="U7" s="16"/>
      <c r="V7" s="16"/>
      <c r="W7" s="16"/>
      <c r="X7" s="16"/>
      <c r="Y7" s="38"/>
    </row>
    <row r="8" spans="1:25" s="17" customFormat="1" ht="19.5" thickBot="1">
      <c r="A8" s="14">
        <v>5</v>
      </c>
      <c r="B8" s="93" t="str">
        <f>Registracija!B6</f>
        <v>Aleksejs Jelisejevs</v>
      </c>
      <c r="C8" s="90" t="str">
        <f>Registracija!C6</f>
        <v>-</v>
      </c>
      <c r="D8" s="95" t="s">
        <v>99</v>
      </c>
      <c r="E8" s="45">
        <v>0</v>
      </c>
      <c r="F8" s="43">
        <v>211</v>
      </c>
      <c r="G8" s="39">
        <v>214</v>
      </c>
      <c r="H8" s="39">
        <v>235</v>
      </c>
      <c r="I8" s="39">
        <v>187</v>
      </c>
      <c r="J8" s="39">
        <v>126</v>
      </c>
      <c r="K8" s="39">
        <v>156</v>
      </c>
      <c r="L8" s="19">
        <f t="shared" si="0"/>
        <v>1129</v>
      </c>
      <c r="M8" s="19">
        <f t="shared" si="1"/>
        <v>0</v>
      </c>
      <c r="N8" s="19">
        <f t="shared" si="2"/>
        <v>1129</v>
      </c>
      <c r="O8" s="97">
        <f t="shared" si="3"/>
        <v>188.16666666666666</v>
      </c>
      <c r="P8" s="20">
        <f>N8-N9</f>
        <v>10</v>
      </c>
      <c r="Q8" s="15"/>
      <c r="R8" s="16"/>
      <c r="S8" s="16"/>
      <c r="T8" s="16"/>
      <c r="U8" s="16"/>
      <c r="V8" s="16"/>
      <c r="W8" s="16"/>
      <c r="X8" s="16"/>
      <c r="Y8" s="18"/>
    </row>
    <row r="9" spans="1:25" s="17" customFormat="1" ht="19.5" thickBot="1">
      <c r="A9" s="14">
        <v>6</v>
      </c>
      <c r="B9" s="93" t="str">
        <f>Registracija!B20</f>
        <v>Valdis Skudra</v>
      </c>
      <c r="C9" s="90" t="str">
        <f>Registracija!C20</f>
        <v>LABA</v>
      </c>
      <c r="D9" s="43" t="s">
        <v>97</v>
      </c>
      <c r="E9" s="45">
        <v>0</v>
      </c>
      <c r="F9" s="44">
        <v>192</v>
      </c>
      <c r="G9" s="39">
        <v>202</v>
      </c>
      <c r="H9" s="39">
        <v>169</v>
      </c>
      <c r="I9" s="39">
        <v>174</v>
      </c>
      <c r="J9" s="39">
        <v>191</v>
      </c>
      <c r="K9" s="39">
        <v>191</v>
      </c>
      <c r="L9" s="19">
        <f t="shared" si="0"/>
        <v>1119</v>
      </c>
      <c r="M9" s="19">
        <f t="shared" si="1"/>
        <v>0</v>
      </c>
      <c r="N9" s="19">
        <f t="shared" si="2"/>
        <v>1119</v>
      </c>
      <c r="O9" s="97">
        <f t="shared" si="3"/>
        <v>186.5</v>
      </c>
      <c r="P9" s="22" t="e">
        <f>N9-#REF!</f>
        <v>#REF!</v>
      </c>
      <c r="Q9" s="18"/>
      <c r="R9" s="16"/>
      <c r="S9" s="16"/>
      <c r="T9" s="16"/>
      <c r="U9" s="16"/>
      <c r="V9" s="16"/>
      <c r="W9" s="16"/>
      <c r="X9" s="16"/>
      <c r="Y9" s="18"/>
    </row>
    <row r="10" spans="1:25" s="17" customFormat="1" ht="19.5" thickBot="1">
      <c r="A10" s="14">
        <v>7</v>
      </c>
      <c r="B10" s="93" t="str">
        <f>Registracija!B14</f>
        <v>Keša Hudjakovs</v>
      </c>
      <c r="C10" s="90" t="str">
        <f>Registracija!C14</f>
        <v>LABA</v>
      </c>
      <c r="D10" s="43" t="s">
        <v>98</v>
      </c>
      <c r="E10" s="45">
        <v>8</v>
      </c>
      <c r="F10" s="44">
        <v>196</v>
      </c>
      <c r="G10" s="39">
        <v>193</v>
      </c>
      <c r="H10" s="39">
        <v>155</v>
      </c>
      <c r="I10" s="39">
        <v>117</v>
      </c>
      <c r="J10" s="39">
        <v>166</v>
      </c>
      <c r="K10" s="39">
        <v>153</v>
      </c>
      <c r="L10" s="19">
        <f t="shared" si="0"/>
        <v>980</v>
      </c>
      <c r="M10" s="19">
        <f t="shared" si="1"/>
        <v>48</v>
      </c>
      <c r="N10" s="19">
        <f t="shared" si="2"/>
        <v>1028</v>
      </c>
      <c r="O10" s="97">
        <f t="shared" si="3"/>
        <v>163.33333333333334</v>
      </c>
      <c r="P10" s="22">
        <f>N10-N4</f>
        <v>41</v>
      </c>
      <c r="Q10" s="18"/>
      <c r="R10" s="16"/>
      <c r="S10" s="16"/>
      <c r="T10" s="16"/>
      <c r="U10" s="16"/>
      <c r="V10" s="16"/>
      <c r="W10" s="16"/>
      <c r="X10" s="16"/>
      <c r="Y10" s="18"/>
    </row>
    <row r="11" spans="1:25" s="17" customFormat="1" ht="19.5" thickBot="1">
      <c r="A11" s="14">
        <v>8</v>
      </c>
      <c r="B11" s="93" t="str">
        <f>Registracija!B17</f>
        <v>Pāvels Venclauskis</v>
      </c>
      <c r="C11" s="90" t="str">
        <f>Registracija!C17</f>
        <v>LABA</v>
      </c>
      <c r="D11" s="43" t="s">
        <v>91</v>
      </c>
      <c r="E11" s="45">
        <v>0</v>
      </c>
      <c r="F11" s="43">
        <v>211</v>
      </c>
      <c r="G11" s="39">
        <v>160</v>
      </c>
      <c r="H11" s="39">
        <v>120</v>
      </c>
      <c r="I11" s="39">
        <v>205</v>
      </c>
      <c r="J11" s="39">
        <v>145</v>
      </c>
      <c r="K11" s="39">
        <v>139</v>
      </c>
      <c r="L11" s="19">
        <f t="shared" si="0"/>
        <v>980</v>
      </c>
      <c r="M11" s="19">
        <f t="shared" si="1"/>
        <v>0</v>
      </c>
      <c r="N11" s="19">
        <f t="shared" si="2"/>
        <v>980</v>
      </c>
      <c r="O11" s="97">
        <f t="shared" si="3"/>
        <v>163.33333333333334</v>
      </c>
      <c r="P11" s="65"/>
      <c r="Q11" s="9"/>
      <c r="R11" s="16"/>
      <c r="S11" s="16"/>
      <c r="T11" s="16"/>
      <c r="U11" s="16"/>
      <c r="V11" s="16"/>
      <c r="W11" s="16"/>
      <c r="X11" s="16"/>
      <c r="Y11" s="18"/>
    </row>
    <row r="12" spans="1:25" s="17" customFormat="1" ht="19.5" thickBot="1">
      <c r="A12" s="14">
        <v>9</v>
      </c>
      <c r="B12" s="93" t="str">
        <f>Registracija!B13</f>
        <v>Jānis Nalivaiko</v>
      </c>
      <c r="C12" s="90" t="str">
        <f>Registracija!C13</f>
        <v>-</v>
      </c>
      <c r="D12" s="44" t="s">
        <v>90</v>
      </c>
      <c r="E12" s="45">
        <v>0</v>
      </c>
      <c r="F12" s="43">
        <v>185</v>
      </c>
      <c r="G12" s="39">
        <v>162</v>
      </c>
      <c r="H12" s="39">
        <v>206</v>
      </c>
      <c r="I12" s="39">
        <v>163</v>
      </c>
      <c r="J12" s="39">
        <v>149</v>
      </c>
      <c r="K12" s="39">
        <v>180</v>
      </c>
      <c r="L12" s="19">
        <f t="shared" si="0"/>
        <v>1045</v>
      </c>
      <c r="M12" s="19">
        <f t="shared" si="1"/>
        <v>0</v>
      </c>
      <c r="N12" s="19">
        <f t="shared" si="2"/>
        <v>1045</v>
      </c>
      <c r="O12" s="97">
        <f t="shared" si="3"/>
        <v>174.16666666666666</v>
      </c>
      <c r="P12" s="65"/>
      <c r="Q12" s="9"/>
      <c r="R12" s="16"/>
      <c r="S12" s="16"/>
      <c r="T12" s="16"/>
      <c r="U12" s="16"/>
      <c r="V12" s="16"/>
      <c r="W12" s="16"/>
      <c r="X12" s="16"/>
      <c r="Y12" s="18"/>
    </row>
    <row r="13" spans="1:25" s="17" customFormat="1" ht="19.5" thickBot="1">
      <c r="A13" s="14">
        <v>10</v>
      </c>
      <c r="B13" s="93" t="str">
        <f>Registracija!B19</f>
        <v>Svetlana Jemeljanova</v>
      </c>
      <c r="C13" s="90" t="str">
        <f>Registracija!C19</f>
        <v>LABA</v>
      </c>
      <c r="D13" s="43" t="s">
        <v>103</v>
      </c>
      <c r="E13" s="45">
        <v>8</v>
      </c>
      <c r="F13" s="44">
        <v>163</v>
      </c>
      <c r="G13" s="39">
        <v>188</v>
      </c>
      <c r="H13" s="39">
        <v>168</v>
      </c>
      <c r="I13" s="39">
        <v>180</v>
      </c>
      <c r="J13" s="39">
        <v>158</v>
      </c>
      <c r="K13" s="39">
        <v>203</v>
      </c>
      <c r="L13" s="19">
        <f t="shared" si="0"/>
        <v>1060</v>
      </c>
      <c r="M13" s="19">
        <f t="shared" si="1"/>
        <v>48</v>
      </c>
      <c r="N13" s="19">
        <f t="shared" si="2"/>
        <v>1108</v>
      </c>
      <c r="O13" s="97">
        <f t="shared" si="3"/>
        <v>176.66666666666666</v>
      </c>
      <c r="P13" s="22">
        <f>N13-N5</f>
        <v>-152</v>
      </c>
      <c r="Q13" s="18"/>
      <c r="R13" s="16"/>
      <c r="S13" s="16"/>
      <c r="T13" s="16"/>
      <c r="U13" s="16"/>
      <c r="V13" s="16"/>
      <c r="W13" s="16"/>
      <c r="X13" s="16"/>
      <c r="Y13" s="18"/>
    </row>
    <row r="14" spans="1:25" s="17" customFormat="1" ht="19.5" thickBot="1">
      <c r="A14" s="14">
        <v>11</v>
      </c>
      <c r="B14" s="93" t="str">
        <f>Registracija!B10</f>
        <v>Ints Krievkalns</v>
      </c>
      <c r="C14" s="90" t="str">
        <f>Registracija!C10</f>
        <v>-</v>
      </c>
      <c r="D14" s="43" t="s">
        <v>92</v>
      </c>
      <c r="E14" s="45">
        <v>0</v>
      </c>
      <c r="F14" s="43">
        <v>181</v>
      </c>
      <c r="G14" s="39">
        <v>216</v>
      </c>
      <c r="H14" s="39">
        <v>245</v>
      </c>
      <c r="I14" s="39">
        <v>151</v>
      </c>
      <c r="J14" s="39">
        <v>233</v>
      </c>
      <c r="K14" s="39">
        <v>174</v>
      </c>
      <c r="L14" s="19">
        <f t="shared" si="0"/>
        <v>1200</v>
      </c>
      <c r="M14" s="19">
        <f t="shared" si="1"/>
        <v>0</v>
      </c>
      <c r="N14" s="19">
        <f t="shared" si="2"/>
        <v>1200</v>
      </c>
      <c r="O14" s="97">
        <f t="shared" si="3"/>
        <v>200</v>
      </c>
      <c r="P14" s="22" t="e">
        <f>N14-#REF!</f>
        <v>#REF!</v>
      </c>
      <c r="Q14" s="18"/>
      <c r="R14" s="16"/>
      <c r="S14" s="16"/>
      <c r="T14" s="16"/>
      <c r="U14" s="16"/>
      <c r="V14" s="16"/>
      <c r="W14" s="16"/>
      <c r="X14" s="16"/>
      <c r="Y14" s="18"/>
    </row>
    <row r="15" spans="1:25" s="17" customFormat="1" ht="19.5" thickBot="1">
      <c r="A15" s="14">
        <v>12</v>
      </c>
      <c r="B15" s="93" t="str">
        <f>Registracija!B15</f>
        <v>Linda Tomsone</v>
      </c>
      <c r="C15" s="90" t="str">
        <f>Registracija!C15</f>
        <v>LABA</v>
      </c>
      <c r="D15" s="44" t="s">
        <v>95</v>
      </c>
      <c r="E15" s="46">
        <v>8</v>
      </c>
      <c r="F15" s="43">
        <v>195</v>
      </c>
      <c r="G15" s="39">
        <v>166</v>
      </c>
      <c r="H15" s="39">
        <v>157</v>
      </c>
      <c r="I15" s="39">
        <v>149</v>
      </c>
      <c r="J15" s="39">
        <v>173</v>
      </c>
      <c r="K15" s="39">
        <v>189</v>
      </c>
      <c r="L15" s="19">
        <f t="shared" si="0"/>
        <v>1029</v>
      </c>
      <c r="M15" s="19">
        <f t="shared" si="1"/>
        <v>48</v>
      </c>
      <c r="N15" s="19">
        <f t="shared" si="2"/>
        <v>1077</v>
      </c>
      <c r="O15" s="97">
        <f t="shared" si="3"/>
        <v>171.5</v>
      </c>
      <c r="P15" s="22" t="e">
        <f>N15-#REF!</f>
        <v>#REF!</v>
      </c>
      <c r="Q15" s="18"/>
      <c r="R15" s="16"/>
      <c r="S15" s="16"/>
      <c r="T15" s="16"/>
      <c r="U15" s="16"/>
      <c r="V15" s="16"/>
      <c r="W15" s="16"/>
      <c r="X15" s="16"/>
      <c r="Y15" s="18"/>
    </row>
    <row r="16" spans="1:25" s="17" customFormat="1" ht="19.5" thickBot="1">
      <c r="A16" s="14">
        <v>13</v>
      </c>
      <c r="B16" s="93" t="str">
        <f>Registracija!B11</f>
        <v>Ivars Lauris</v>
      </c>
      <c r="C16" s="90" t="str">
        <f>Registracija!C11</f>
        <v>LABA</v>
      </c>
      <c r="D16" s="43" t="s">
        <v>93</v>
      </c>
      <c r="E16" s="45">
        <v>0</v>
      </c>
      <c r="F16" s="43">
        <v>168</v>
      </c>
      <c r="G16" s="39">
        <v>159</v>
      </c>
      <c r="H16" s="39">
        <v>151</v>
      </c>
      <c r="I16" s="39">
        <v>168</v>
      </c>
      <c r="J16" s="39">
        <v>160</v>
      </c>
      <c r="K16" s="39">
        <v>189</v>
      </c>
      <c r="L16" s="19">
        <f t="shared" si="0"/>
        <v>995</v>
      </c>
      <c r="M16" s="19">
        <f t="shared" si="1"/>
        <v>0</v>
      </c>
      <c r="N16" s="19">
        <f t="shared" si="2"/>
        <v>995</v>
      </c>
      <c r="O16" s="97">
        <f t="shared" si="3"/>
        <v>165.83333333333334</v>
      </c>
      <c r="P16" s="22">
        <f>N16-N14</f>
        <v>-205</v>
      </c>
      <c r="Q16" s="18"/>
      <c r="R16" s="16"/>
      <c r="S16" s="16"/>
      <c r="T16" s="16"/>
      <c r="U16" s="16"/>
      <c r="V16" s="16"/>
      <c r="W16" s="16"/>
      <c r="X16" s="16"/>
      <c r="Y16" s="18"/>
    </row>
    <row r="17" spans="1:25" s="17" customFormat="1" ht="19.5" thickBot="1">
      <c r="A17" s="14">
        <v>14</v>
      </c>
      <c r="B17" s="93" t="str">
        <f>Registracija!B7</f>
        <v>Andrejs Zilgalvis</v>
      </c>
      <c r="C17" s="90" t="str">
        <f>Registracija!C7</f>
        <v>-</v>
      </c>
      <c r="D17" s="43" t="s">
        <v>100</v>
      </c>
      <c r="E17" s="45">
        <v>0</v>
      </c>
      <c r="F17" s="43">
        <v>215</v>
      </c>
      <c r="G17" s="39">
        <v>248</v>
      </c>
      <c r="H17" s="39">
        <v>184</v>
      </c>
      <c r="I17" s="39">
        <v>206</v>
      </c>
      <c r="J17" s="39">
        <v>185</v>
      </c>
      <c r="K17" s="39">
        <v>162</v>
      </c>
      <c r="L17" s="19">
        <f t="shared" si="0"/>
        <v>1200</v>
      </c>
      <c r="M17" s="19">
        <f t="shared" si="1"/>
        <v>0</v>
      </c>
      <c r="N17" s="19">
        <f t="shared" si="2"/>
        <v>1200</v>
      </c>
      <c r="O17" s="97">
        <f t="shared" si="3"/>
        <v>200</v>
      </c>
      <c r="P17" s="22">
        <f>N17-N14</f>
        <v>0</v>
      </c>
      <c r="Q17" s="18"/>
      <c r="R17" s="16"/>
      <c r="S17" s="16"/>
      <c r="T17" s="16"/>
      <c r="U17" s="16"/>
      <c r="V17" s="16"/>
      <c r="W17" s="16"/>
      <c r="X17" s="16"/>
      <c r="Y17" s="18"/>
    </row>
    <row r="18" spans="1:25" s="17" customFormat="1" ht="19.5" thickBot="1">
      <c r="A18" s="14">
        <v>15</v>
      </c>
      <c r="B18" s="93" t="str">
        <f>Registracija!B18</f>
        <v>Raimonds Rutenbergs</v>
      </c>
      <c r="C18" s="90" t="str">
        <f>Registracija!C18</f>
        <v>LABA</v>
      </c>
      <c r="D18" s="43" t="s">
        <v>96</v>
      </c>
      <c r="E18" s="45">
        <v>0</v>
      </c>
      <c r="F18" s="43">
        <v>202</v>
      </c>
      <c r="G18" s="39">
        <v>180</v>
      </c>
      <c r="H18" s="39">
        <v>236</v>
      </c>
      <c r="I18" s="39">
        <v>233</v>
      </c>
      <c r="J18" s="39">
        <v>195</v>
      </c>
      <c r="K18" s="39">
        <v>224</v>
      </c>
      <c r="L18" s="19">
        <f t="shared" si="0"/>
        <v>1270</v>
      </c>
      <c r="M18" s="19">
        <f t="shared" si="1"/>
        <v>0</v>
      </c>
      <c r="N18" s="19">
        <f t="shared" si="2"/>
        <v>1270</v>
      </c>
      <c r="O18" s="97">
        <f t="shared" si="3"/>
        <v>211.66666666666666</v>
      </c>
      <c r="P18" s="65"/>
      <c r="Q18" s="9"/>
      <c r="R18" s="16"/>
      <c r="S18" s="16"/>
      <c r="T18" s="16"/>
      <c r="U18" s="16"/>
      <c r="V18" s="16"/>
      <c r="W18" s="16"/>
      <c r="X18" s="16"/>
      <c r="Y18" s="18"/>
    </row>
    <row r="19" spans="1:25" s="17" customFormat="1" ht="19.5" thickBot="1">
      <c r="A19" s="14">
        <v>16</v>
      </c>
      <c r="B19" s="93" t="str">
        <f>Registracija!B12</f>
        <v>Jānis Ieviņš</v>
      </c>
      <c r="C19" s="90" t="str">
        <f>Registracija!C12</f>
        <v>-</v>
      </c>
      <c r="D19" s="43" t="s">
        <v>94</v>
      </c>
      <c r="E19" s="45">
        <v>0</v>
      </c>
      <c r="F19" s="43">
        <v>171</v>
      </c>
      <c r="G19" s="39">
        <v>198</v>
      </c>
      <c r="H19" s="39">
        <v>187</v>
      </c>
      <c r="I19" s="39">
        <v>138</v>
      </c>
      <c r="J19" s="39">
        <v>166</v>
      </c>
      <c r="K19" s="39">
        <v>154</v>
      </c>
      <c r="L19" s="19">
        <f t="shared" si="0"/>
        <v>1014</v>
      </c>
      <c r="M19" s="19">
        <f t="shared" si="1"/>
        <v>0</v>
      </c>
      <c r="N19" s="19">
        <f t="shared" si="2"/>
        <v>1014</v>
      </c>
      <c r="O19" s="97">
        <f t="shared" si="3"/>
        <v>169</v>
      </c>
      <c r="P19" s="22">
        <f>N19-N5</f>
        <v>-246</v>
      </c>
      <c r="Q19" s="18"/>
      <c r="R19" s="16"/>
      <c r="S19" s="16"/>
      <c r="T19" s="16"/>
      <c r="U19" s="16"/>
      <c r="V19" s="16"/>
      <c r="W19" s="16"/>
      <c r="X19" s="16"/>
      <c r="Y19" s="18"/>
    </row>
    <row r="20" spans="1:25" s="17" customFormat="1" ht="19.5" thickBot="1">
      <c r="A20" s="14">
        <v>17</v>
      </c>
      <c r="B20" s="93" t="str">
        <f>Registracija!F19</f>
        <v>Sergejs Ļeonovs</v>
      </c>
      <c r="C20" s="90" t="str">
        <f>Registracija!G19</f>
        <v>LABA</v>
      </c>
      <c r="D20" s="43" t="s">
        <v>101</v>
      </c>
      <c r="E20" s="45">
        <v>0</v>
      </c>
      <c r="F20" s="44">
        <v>185</v>
      </c>
      <c r="G20" s="39">
        <v>206</v>
      </c>
      <c r="H20" s="39">
        <v>182</v>
      </c>
      <c r="I20" s="39">
        <v>164</v>
      </c>
      <c r="J20" s="39">
        <v>178</v>
      </c>
      <c r="K20" s="39">
        <v>204</v>
      </c>
      <c r="L20" s="19">
        <f t="shared" si="0"/>
        <v>1119</v>
      </c>
      <c r="M20" s="19">
        <f t="shared" si="1"/>
        <v>0</v>
      </c>
      <c r="N20" s="19">
        <f t="shared" si="2"/>
        <v>1119</v>
      </c>
      <c r="O20" s="97">
        <f t="shared" si="3"/>
        <v>186.5</v>
      </c>
      <c r="P20" s="22" t="e">
        <f>N20-#REF!</f>
        <v>#REF!</v>
      </c>
      <c r="Q20" s="18"/>
      <c r="R20" s="16"/>
      <c r="S20" s="16"/>
      <c r="T20" s="16"/>
      <c r="U20" s="16"/>
      <c r="V20" s="16"/>
      <c r="W20" s="16"/>
      <c r="X20" s="16"/>
      <c r="Y20" s="18"/>
    </row>
    <row r="21" spans="1:25" s="17" customFormat="1" ht="19.5" thickBot="1">
      <c r="A21" s="14">
        <v>18</v>
      </c>
      <c r="B21" s="93" t="str">
        <f>Registracija!F21</f>
        <v>Aivars Belickis</v>
      </c>
      <c r="C21" s="90" t="str">
        <f>Registracija!G21</f>
        <v>LABA</v>
      </c>
      <c r="D21" s="43" t="s">
        <v>89</v>
      </c>
      <c r="E21" s="45">
        <v>0</v>
      </c>
      <c r="F21" s="43">
        <v>268</v>
      </c>
      <c r="G21" s="39">
        <v>269</v>
      </c>
      <c r="H21" s="39">
        <v>242</v>
      </c>
      <c r="I21" s="39">
        <v>189</v>
      </c>
      <c r="J21" s="39">
        <v>202</v>
      </c>
      <c r="K21" s="39">
        <v>276</v>
      </c>
      <c r="L21" s="19">
        <f t="shared" si="0"/>
        <v>1446</v>
      </c>
      <c r="M21" s="19">
        <f t="shared" si="1"/>
        <v>0</v>
      </c>
      <c r="N21" s="19">
        <f t="shared" si="2"/>
        <v>1446</v>
      </c>
      <c r="O21" s="97">
        <f t="shared" si="3"/>
        <v>241</v>
      </c>
      <c r="P21" s="22">
        <f>N21-N8</f>
        <v>317</v>
      </c>
      <c r="Q21" s="18"/>
      <c r="R21" s="16"/>
      <c r="S21" s="16"/>
      <c r="T21" s="16"/>
      <c r="U21" s="16"/>
      <c r="V21" s="16"/>
      <c r="W21" s="16"/>
      <c r="X21" s="16"/>
      <c r="Y21" s="18"/>
    </row>
    <row r="22" spans="1:25" s="17" customFormat="1" ht="19.5" thickBot="1">
      <c r="A22" s="14">
        <v>19</v>
      </c>
      <c r="B22" s="93" t="str">
        <f>Registracija!F16</f>
        <v>Maksims Jefimovs</v>
      </c>
      <c r="C22" s="90" t="str">
        <f>Registracija!G16</f>
        <v>LABA</v>
      </c>
      <c r="D22" s="44" t="s">
        <v>102</v>
      </c>
      <c r="E22" s="45">
        <v>0</v>
      </c>
      <c r="F22" s="43">
        <v>184</v>
      </c>
      <c r="G22" s="39">
        <v>184</v>
      </c>
      <c r="H22" s="39">
        <v>184</v>
      </c>
      <c r="I22" s="39">
        <v>165</v>
      </c>
      <c r="J22" s="39">
        <v>187</v>
      </c>
      <c r="K22" s="39">
        <v>198</v>
      </c>
      <c r="L22" s="19">
        <f t="shared" si="0"/>
        <v>1102</v>
      </c>
      <c r="M22" s="19">
        <f t="shared" si="1"/>
        <v>0</v>
      </c>
      <c r="N22" s="19">
        <f t="shared" si="2"/>
        <v>1102</v>
      </c>
      <c r="O22" s="97">
        <f t="shared" si="3"/>
        <v>183.66666666666666</v>
      </c>
      <c r="P22" s="22"/>
      <c r="Q22" s="18"/>
      <c r="R22" s="16"/>
      <c r="S22" s="16"/>
      <c r="T22" s="16"/>
      <c r="U22" s="16"/>
      <c r="V22" s="16"/>
      <c r="W22" s="16"/>
      <c r="X22" s="16"/>
      <c r="Y22" s="18"/>
    </row>
    <row r="23" spans="1:25" s="17" customFormat="1" ht="19.5" thickBot="1">
      <c r="A23" s="14">
        <v>20</v>
      </c>
      <c r="B23" s="93" t="str">
        <f>Registracija!F7</f>
        <v>Dainis Mauriņš</v>
      </c>
      <c r="C23" s="90" t="str">
        <f>Registracija!G7</f>
        <v>-</v>
      </c>
      <c r="D23" s="43" t="s">
        <v>104</v>
      </c>
      <c r="E23" s="45">
        <v>0</v>
      </c>
      <c r="F23" s="43">
        <v>181</v>
      </c>
      <c r="G23" s="39">
        <v>206</v>
      </c>
      <c r="H23" s="39">
        <v>141</v>
      </c>
      <c r="I23" s="39">
        <v>179</v>
      </c>
      <c r="J23" s="39">
        <v>135</v>
      </c>
      <c r="K23" s="39">
        <v>193</v>
      </c>
      <c r="L23" s="19">
        <f t="shared" si="0"/>
        <v>1035</v>
      </c>
      <c r="M23" s="19">
        <f t="shared" si="1"/>
        <v>0</v>
      </c>
      <c r="N23" s="19">
        <f t="shared" si="2"/>
        <v>1035</v>
      </c>
      <c r="O23" s="97">
        <f t="shared" si="3"/>
        <v>172.5</v>
      </c>
      <c r="P23" s="65"/>
      <c r="Q23" s="9"/>
      <c r="R23" s="16"/>
      <c r="S23" s="16"/>
      <c r="T23" s="16"/>
      <c r="U23" s="16"/>
      <c r="V23" s="16"/>
      <c r="W23" s="16"/>
      <c r="X23" s="16"/>
      <c r="Y23" s="18"/>
    </row>
    <row r="24" spans="1:25" s="17" customFormat="1" ht="19.5" thickBot="1">
      <c r="A24" s="14">
        <v>21</v>
      </c>
      <c r="B24" s="93" t="str">
        <f>Registracija!F6</f>
        <v>Artemijs Hudjakovs</v>
      </c>
      <c r="C24" s="90" t="str">
        <f>Registracija!G6</f>
        <v>LABA</v>
      </c>
      <c r="D24" s="43" t="s">
        <v>99</v>
      </c>
      <c r="E24" s="46">
        <v>8</v>
      </c>
      <c r="F24" s="44">
        <v>150</v>
      </c>
      <c r="G24" s="39">
        <v>153</v>
      </c>
      <c r="H24" s="39">
        <v>135</v>
      </c>
      <c r="I24" s="39">
        <v>189</v>
      </c>
      <c r="J24" s="39">
        <v>231</v>
      </c>
      <c r="K24" s="39">
        <v>171</v>
      </c>
      <c r="L24" s="19">
        <f t="shared" si="0"/>
        <v>1029</v>
      </c>
      <c r="M24" s="19">
        <f t="shared" si="1"/>
        <v>48</v>
      </c>
      <c r="N24" s="19">
        <f t="shared" si="2"/>
        <v>1077</v>
      </c>
      <c r="O24" s="97">
        <f t="shared" si="3"/>
        <v>171.5</v>
      </c>
      <c r="P24" s="22">
        <f>N24-N8</f>
        <v>-52</v>
      </c>
      <c r="Q24" s="18"/>
      <c r="R24" s="16"/>
      <c r="S24" s="16"/>
      <c r="T24" s="16"/>
      <c r="U24" s="16"/>
      <c r="V24" s="16"/>
      <c r="W24" s="16"/>
      <c r="X24" s="16"/>
      <c r="Y24" s="18"/>
    </row>
    <row r="25" spans="1:25" s="17" customFormat="1" ht="19.5" thickBot="1">
      <c r="A25" s="14">
        <v>22</v>
      </c>
      <c r="B25" s="93" t="str">
        <f>Registracija!F9</f>
        <v>Evija Vende-Priekule</v>
      </c>
      <c r="C25" s="90" t="str">
        <f>Registracija!G9</f>
        <v>LABA</v>
      </c>
      <c r="D25" s="43" t="s">
        <v>97</v>
      </c>
      <c r="E25" s="45">
        <v>8</v>
      </c>
      <c r="F25" s="43">
        <v>158</v>
      </c>
      <c r="G25" s="39">
        <v>163</v>
      </c>
      <c r="H25" s="39">
        <v>183</v>
      </c>
      <c r="I25" s="39">
        <v>182</v>
      </c>
      <c r="J25" s="39">
        <v>202</v>
      </c>
      <c r="K25" s="39">
        <v>179</v>
      </c>
      <c r="L25" s="19">
        <f t="shared" si="0"/>
        <v>1067</v>
      </c>
      <c r="M25" s="19">
        <f t="shared" si="1"/>
        <v>48</v>
      </c>
      <c r="N25" s="19">
        <f t="shared" si="2"/>
        <v>1115</v>
      </c>
      <c r="O25" s="97">
        <f t="shared" si="3"/>
        <v>177.83333333333334</v>
      </c>
      <c r="P25" s="22">
        <f>N25-N15</f>
        <v>38</v>
      </c>
      <c r="Q25" s="18"/>
      <c r="R25" s="16"/>
      <c r="S25" s="16"/>
      <c r="T25" s="16"/>
      <c r="U25" s="16"/>
      <c r="V25" s="16"/>
      <c r="W25" s="16"/>
      <c r="X25" s="16"/>
      <c r="Y25" s="18"/>
    </row>
    <row r="26" spans="1:25" s="17" customFormat="1" ht="19.5" thickBot="1">
      <c r="A26" s="14">
        <v>23</v>
      </c>
      <c r="B26" s="93" t="str">
        <f>Registracija!F10</f>
        <v>Ģirts Priekulis</v>
      </c>
      <c r="C26" s="90" t="str">
        <f>Registracija!G10</f>
        <v>LABA</v>
      </c>
      <c r="D26" s="43" t="s">
        <v>98</v>
      </c>
      <c r="E26" s="45">
        <v>0</v>
      </c>
      <c r="F26" s="44">
        <v>247</v>
      </c>
      <c r="G26" s="39">
        <v>225</v>
      </c>
      <c r="H26" s="39">
        <v>159</v>
      </c>
      <c r="I26" s="39">
        <v>170</v>
      </c>
      <c r="J26" s="39">
        <v>168</v>
      </c>
      <c r="K26" s="39">
        <v>149</v>
      </c>
      <c r="L26" s="19">
        <f t="shared" si="0"/>
        <v>1118</v>
      </c>
      <c r="M26" s="19">
        <f t="shared" si="1"/>
        <v>0</v>
      </c>
      <c r="N26" s="19">
        <f t="shared" si="2"/>
        <v>1118</v>
      </c>
      <c r="O26" s="97">
        <f t="shared" si="3"/>
        <v>186.33333333333334</v>
      </c>
      <c r="P26" s="22" t="e">
        <f>N26-N3</f>
        <v>#VALUE!</v>
      </c>
      <c r="Q26" s="18"/>
      <c r="R26" s="16"/>
      <c r="S26" s="16"/>
      <c r="T26" s="16"/>
      <c r="U26" s="16"/>
      <c r="V26" s="16"/>
      <c r="W26" s="16"/>
      <c r="X26" s="16"/>
      <c r="Y26" s="18"/>
    </row>
    <row r="27" spans="1:25" s="17" customFormat="1" ht="19.5" thickBot="1">
      <c r="A27" s="14">
        <v>24</v>
      </c>
      <c r="B27" s="93" t="str">
        <f>Registracija!F8</f>
        <v>Eduards Kobiļuks</v>
      </c>
      <c r="C27" s="90" t="str">
        <f>Registracija!G8</f>
        <v>LABA</v>
      </c>
      <c r="D27" s="43" t="s">
        <v>91</v>
      </c>
      <c r="E27" s="45">
        <v>0</v>
      </c>
      <c r="F27" s="43">
        <v>182</v>
      </c>
      <c r="G27" s="39">
        <v>163</v>
      </c>
      <c r="H27" s="39">
        <v>170</v>
      </c>
      <c r="I27" s="39">
        <v>159</v>
      </c>
      <c r="J27" s="39">
        <v>170</v>
      </c>
      <c r="K27" s="39">
        <v>169</v>
      </c>
      <c r="L27" s="19">
        <f t="shared" si="0"/>
        <v>1013</v>
      </c>
      <c r="M27" s="19">
        <f t="shared" si="1"/>
        <v>0</v>
      </c>
      <c r="N27" s="19">
        <f t="shared" si="2"/>
        <v>1013</v>
      </c>
      <c r="O27" s="97">
        <f t="shared" si="3"/>
        <v>168.83333333333334</v>
      </c>
      <c r="P27" s="22">
        <f>N27-N18</f>
        <v>-257</v>
      </c>
      <c r="Q27" s="18"/>
      <c r="R27" s="16"/>
      <c r="S27" s="16"/>
      <c r="T27" s="16"/>
      <c r="U27" s="16"/>
      <c r="V27" s="16"/>
      <c r="W27" s="16"/>
      <c r="X27" s="16"/>
      <c r="Y27" s="18"/>
    </row>
    <row r="28" spans="1:25" s="17" customFormat="1" ht="19.5" thickBot="1">
      <c r="A28" s="14">
        <v>25</v>
      </c>
      <c r="B28" s="93" t="str">
        <f>Registracija!F17</f>
        <v>Māris Dukurs</v>
      </c>
      <c r="C28" s="90" t="str">
        <f>Registracija!G17</f>
        <v>LABA</v>
      </c>
      <c r="D28" s="44" t="s">
        <v>90</v>
      </c>
      <c r="E28" s="45">
        <v>0</v>
      </c>
      <c r="F28" s="43">
        <v>187</v>
      </c>
      <c r="G28" s="39">
        <v>175</v>
      </c>
      <c r="H28" s="39">
        <v>207</v>
      </c>
      <c r="I28" s="39">
        <v>171</v>
      </c>
      <c r="J28" s="39">
        <v>210</v>
      </c>
      <c r="K28" s="39">
        <v>188</v>
      </c>
      <c r="L28" s="19">
        <f t="shared" si="0"/>
        <v>1138</v>
      </c>
      <c r="M28" s="19">
        <f t="shared" si="1"/>
        <v>0</v>
      </c>
      <c r="N28" s="19">
        <f t="shared" si="2"/>
        <v>1138</v>
      </c>
      <c r="O28" s="97">
        <f t="shared" si="3"/>
        <v>189.66666666666666</v>
      </c>
      <c r="P28" s="22">
        <f>N28-N9</f>
        <v>19</v>
      </c>
      <c r="Q28" s="18"/>
      <c r="R28" s="16"/>
      <c r="S28" s="16"/>
      <c r="T28" s="16"/>
      <c r="U28" s="16"/>
      <c r="V28" s="16"/>
      <c r="W28" s="16"/>
      <c r="X28" s="16"/>
      <c r="Y28" s="18"/>
    </row>
    <row r="29" spans="1:25" s="17" customFormat="1" ht="19.5" thickBot="1">
      <c r="A29" s="14">
        <v>26</v>
      </c>
      <c r="B29" s="93" t="str">
        <f>Registracija!F11</f>
        <v>Igors Gnocs</v>
      </c>
      <c r="C29" s="90" t="str">
        <f>Registracija!G11</f>
        <v>LABA</v>
      </c>
      <c r="D29" s="43" t="s">
        <v>103</v>
      </c>
      <c r="E29" s="45">
        <v>0</v>
      </c>
      <c r="F29" s="43">
        <v>172</v>
      </c>
      <c r="G29" s="39">
        <v>217</v>
      </c>
      <c r="H29" s="39">
        <v>214</v>
      </c>
      <c r="I29" s="39">
        <v>199</v>
      </c>
      <c r="J29" s="39">
        <v>188</v>
      </c>
      <c r="K29" s="47">
        <v>168</v>
      </c>
      <c r="L29" s="19">
        <f t="shared" si="0"/>
        <v>1158</v>
      </c>
      <c r="M29" s="19">
        <f t="shared" si="1"/>
        <v>0</v>
      </c>
      <c r="N29" s="19">
        <f t="shared" si="2"/>
        <v>1158</v>
      </c>
      <c r="O29" s="97">
        <f t="shared" si="3"/>
        <v>193</v>
      </c>
      <c r="P29" s="20">
        <f>N29-N31</f>
        <v>11</v>
      </c>
      <c r="Q29" s="15"/>
      <c r="R29" s="16"/>
      <c r="S29" s="16"/>
      <c r="T29" s="16"/>
      <c r="U29" s="16"/>
      <c r="V29" s="16"/>
      <c r="W29" s="16"/>
      <c r="X29" s="16"/>
      <c r="Y29" s="18"/>
    </row>
    <row r="30" spans="1:25" s="17" customFormat="1" ht="19.5" thickBot="1">
      <c r="A30" s="14">
        <v>27</v>
      </c>
      <c r="B30" s="93" t="str">
        <f>Registracija!F13</f>
        <v>Jeļena Šorohova</v>
      </c>
      <c r="C30" s="90" t="str">
        <f>Registracija!G13</f>
        <v>Ten Pin</v>
      </c>
      <c r="D30" s="43" t="s">
        <v>92</v>
      </c>
      <c r="E30" s="45">
        <v>8</v>
      </c>
      <c r="F30" s="43">
        <v>177</v>
      </c>
      <c r="G30" s="39">
        <v>158</v>
      </c>
      <c r="H30" s="39">
        <v>194</v>
      </c>
      <c r="I30" s="39">
        <v>220</v>
      </c>
      <c r="J30" s="39">
        <v>187</v>
      </c>
      <c r="K30" s="39">
        <v>244</v>
      </c>
      <c r="L30" s="19">
        <f t="shared" si="0"/>
        <v>1180</v>
      </c>
      <c r="M30" s="19">
        <f t="shared" si="1"/>
        <v>48</v>
      </c>
      <c r="N30" s="19">
        <f t="shared" si="2"/>
        <v>1228</v>
      </c>
      <c r="O30" s="97">
        <f t="shared" si="3"/>
        <v>196.66666666666666</v>
      </c>
      <c r="P30" s="21">
        <v>0</v>
      </c>
      <c r="Q30" s="38"/>
      <c r="R30" s="16"/>
      <c r="S30" s="16"/>
      <c r="T30" s="16"/>
      <c r="U30" s="16"/>
      <c r="V30" s="16"/>
      <c r="W30" s="16"/>
      <c r="X30" s="16"/>
      <c r="Y30" s="18"/>
    </row>
    <row r="31" spans="1:25" s="17" customFormat="1" ht="19.5" thickBot="1">
      <c r="A31" s="14">
        <v>28</v>
      </c>
      <c r="B31" s="93" t="str">
        <f>Registracija!F18</f>
        <v>Mārtiņš Vilnis</v>
      </c>
      <c r="C31" s="90" t="str">
        <f>Registracija!G18</f>
        <v>LABA</v>
      </c>
      <c r="D31" s="44" t="s">
        <v>95</v>
      </c>
      <c r="E31" s="45">
        <v>0</v>
      </c>
      <c r="F31" s="43">
        <v>183</v>
      </c>
      <c r="G31" s="39">
        <v>194</v>
      </c>
      <c r="H31" s="39">
        <v>168</v>
      </c>
      <c r="I31" s="39">
        <v>204</v>
      </c>
      <c r="J31" s="39">
        <v>217</v>
      </c>
      <c r="K31" s="39">
        <v>181</v>
      </c>
      <c r="L31" s="19">
        <f t="shared" si="0"/>
        <v>1147</v>
      </c>
      <c r="M31" s="19">
        <f t="shared" si="1"/>
        <v>0</v>
      </c>
      <c r="N31" s="19">
        <f t="shared" si="2"/>
        <v>1147</v>
      </c>
      <c r="O31" s="97">
        <f t="shared" si="3"/>
        <v>191.16666666666666</v>
      </c>
      <c r="P31" s="20">
        <f>N31-N34</f>
        <v>441</v>
      </c>
      <c r="Q31" s="15"/>
      <c r="R31" s="16"/>
      <c r="S31" s="16"/>
      <c r="T31" s="16"/>
      <c r="U31" s="16"/>
      <c r="V31" s="16"/>
      <c r="W31" s="16"/>
      <c r="X31" s="16"/>
      <c r="Y31" s="18"/>
    </row>
    <row r="32" spans="1:25" ht="19.5" thickBot="1">
      <c r="A32" s="14">
        <v>29</v>
      </c>
      <c r="B32" s="93" t="str">
        <f>Registracija!F14</f>
        <v>Kristaps Liecinieks</v>
      </c>
      <c r="C32" s="90" t="str">
        <f>Registracija!G14</f>
        <v>LABA</v>
      </c>
      <c r="D32" s="43" t="s">
        <v>93</v>
      </c>
      <c r="E32" s="45">
        <v>0</v>
      </c>
      <c r="F32" s="43">
        <v>132</v>
      </c>
      <c r="G32" s="39">
        <v>179</v>
      </c>
      <c r="H32" s="39">
        <v>150</v>
      </c>
      <c r="I32" s="39">
        <v>125</v>
      </c>
      <c r="J32" s="39">
        <v>139</v>
      </c>
      <c r="K32" s="39">
        <v>172</v>
      </c>
      <c r="L32" s="19">
        <f t="shared" si="0"/>
        <v>897</v>
      </c>
      <c r="M32" s="19">
        <f t="shared" si="1"/>
        <v>0</v>
      </c>
      <c r="N32" s="19">
        <f t="shared" si="2"/>
        <v>897</v>
      </c>
      <c r="O32" s="97">
        <f t="shared" si="3"/>
        <v>149.5</v>
      </c>
      <c r="P32" s="64">
        <f>N32-N31</f>
        <v>-250</v>
      </c>
      <c r="Q32" s="18"/>
    </row>
    <row r="33" spans="1:17" ht="19.5" thickBot="1">
      <c r="A33" s="14">
        <v>30</v>
      </c>
      <c r="B33" s="93" t="str">
        <f>Registracija!F20</f>
        <v>Toms Pultraks</v>
      </c>
      <c r="C33" s="90" t="str">
        <f>Registracija!G20</f>
        <v>LABA</v>
      </c>
      <c r="D33" s="43" t="s">
        <v>100</v>
      </c>
      <c r="E33" s="45">
        <v>0</v>
      </c>
      <c r="F33" s="43">
        <v>152</v>
      </c>
      <c r="G33" s="39">
        <v>191</v>
      </c>
      <c r="H33" s="39">
        <v>174</v>
      </c>
      <c r="I33" s="39">
        <v>170</v>
      </c>
      <c r="J33" s="39">
        <v>189</v>
      </c>
      <c r="K33" s="39">
        <v>169</v>
      </c>
      <c r="L33" s="19">
        <f t="shared" si="0"/>
        <v>1045</v>
      </c>
      <c r="M33" s="19">
        <f t="shared" si="1"/>
        <v>0</v>
      </c>
      <c r="N33" s="19">
        <f t="shared" si="2"/>
        <v>1045</v>
      </c>
      <c r="O33" s="97">
        <f t="shared" si="3"/>
        <v>174.16666666666666</v>
      </c>
      <c r="P33" s="64">
        <f>N33-N29</f>
        <v>-113</v>
      </c>
      <c r="Q33" s="18"/>
    </row>
    <row r="34" spans="1:17" ht="19.5" thickBot="1">
      <c r="A34" s="14">
        <v>31</v>
      </c>
      <c r="B34" s="93" t="str">
        <f>Registracija!F15</f>
        <v>Maksims Isajevs</v>
      </c>
      <c r="C34" s="90" t="str">
        <f>Registracija!G15</f>
        <v>LABA</v>
      </c>
      <c r="D34" s="43" t="s">
        <v>96</v>
      </c>
      <c r="E34" s="45">
        <v>0</v>
      </c>
      <c r="F34" s="43"/>
      <c r="G34" s="39"/>
      <c r="H34" s="39">
        <v>165</v>
      </c>
      <c r="I34" s="39">
        <v>177</v>
      </c>
      <c r="J34" s="39">
        <v>162</v>
      </c>
      <c r="K34" s="39">
        <v>202</v>
      </c>
      <c r="L34" s="19">
        <f t="shared" si="0"/>
        <v>706</v>
      </c>
      <c r="M34" s="19">
        <f t="shared" si="1"/>
        <v>0</v>
      </c>
      <c r="N34" s="19">
        <f t="shared" si="2"/>
        <v>706</v>
      </c>
      <c r="O34" s="97">
        <f t="shared" si="3"/>
        <v>176.5</v>
      </c>
      <c r="P34" s="64">
        <f>N34-N23</f>
        <v>-329</v>
      </c>
      <c r="Q34" s="18"/>
    </row>
    <row r="35" spans="1:17" ht="19.5" thickBot="1">
      <c r="A35" s="14">
        <v>32</v>
      </c>
      <c r="B35" s="93" t="str">
        <f>Registracija!F12</f>
        <v>Jānis Zalītis</v>
      </c>
      <c r="C35" s="90" t="str">
        <f>Registracija!G12</f>
        <v>-</v>
      </c>
      <c r="D35" s="43" t="s">
        <v>94</v>
      </c>
      <c r="E35" s="45">
        <v>0</v>
      </c>
      <c r="F35" s="43">
        <v>222</v>
      </c>
      <c r="G35" s="39">
        <v>205</v>
      </c>
      <c r="H35" s="39">
        <v>202</v>
      </c>
      <c r="I35" s="39">
        <v>215</v>
      </c>
      <c r="J35" s="39">
        <v>166</v>
      </c>
      <c r="K35" s="39">
        <v>168</v>
      </c>
      <c r="L35" s="19">
        <f t="shared" si="0"/>
        <v>1178</v>
      </c>
      <c r="M35" s="19">
        <f t="shared" si="1"/>
        <v>0</v>
      </c>
      <c r="N35" s="19">
        <f t="shared" si="2"/>
        <v>1178</v>
      </c>
      <c r="O35" s="97">
        <f t="shared" si="3"/>
        <v>196.33333333333334</v>
      </c>
    </row>
    <row r="36" spans="1:17" ht="19.5" thickBot="1">
      <c r="A36" s="14">
        <v>33</v>
      </c>
      <c r="B36" s="93" t="str">
        <f>Registracija!J10</f>
        <v>Artūrs Zavjalovs</v>
      </c>
      <c r="C36" s="90" t="str">
        <f>Registracija!K10</f>
        <v>LABA</v>
      </c>
      <c r="D36" s="43" t="s">
        <v>101</v>
      </c>
      <c r="E36" s="45">
        <v>0</v>
      </c>
      <c r="F36" s="43">
        <v>201</v>
      </c>
      <c r="G36" s="39">
        <v>190</v>
      </c>
      <c r="H36" s="39">
        <v>199</v>
      </c>
      <c r="I36" s="39">
        <v>147</v>
      </c>
      <c r="J36" s="39">
        <v>126</v>
      </c>
      <c r="K36" s="39">
        <v>180</v>
      </c>
      <c r="L36" s="19">
        <f t="shared" si="0"/>
        <v>1043</v>
      </c>
      <c r="M36" s="19">
        <f t="shared" si="1"/>
        <v>0</v>
      </c>
      <c r="N36" s="19">
        <f t="shared" si="2"/>
        <v>1043</v>
      </c>
      <c r="O36" s="97">
        <f t="shared" si="3"/>
        <v>173.83333333333334</v>
      </c>
      <c r="P36" s="64">
        <f>N36-N29</f>
        <v>-115</v>
      </c>
      <c r="Q36" s="18"/>
    </row>
    <row r="37" spans="1:17" ht="19.5" thickBot="1">
      <c r="A37" s="14">
        <v>34</v>
      </c>
      <c r="B37" s="93" t="str">
        <f>Registracija!J16</f>
        <v>Juris Dumcevs</v>
      </c>
      <c r="C37" s="90" t="str">
        <f>Registracija!K16</f>
        <v>Ten Pin</v>
      </c>
      <c r="D37" s="43" t="s">
        <v>89</v>
      </c>
      <c r="E37" s="45">
        <v>0</v>
      </c>
      <c r="F37" s="43">
        <v>213</v>
      </c>
      <c r="G37" s="39">
        <v>202</v>
      </c>
      <c r="H37" s="39">
        <v>173</v>
      </c>
      <c r="I37" s="39">
        <v>226</v>
      </c>
      <c r="J37" s="39">
        <v>267</v>
      </c>
      <c r="K37" s="39">
        <v>184</v>
      </c>
      <c r="L37" s="19">
        <f t="shared" si="0"/>
        <v>1265</v>
      </c>
      <c r="M37" s="19">
        <f t="shared" si="1"/>
        <v>0</v>
      </c>
      <c r="N37" s="19">
        <f t="shared" si="2"/>
        <v>1265</v>
      </c>
      <c r="O37" s="97">
        <f t="shared" si="3"/>
        <v>210.83333333333334</v>
      </c>
    </row>
    <row r="38" spans="1:17" ht="19.5" thickBot="1">
      <c r="A38" s="14">
        <v>34</v>
      </c>
      <c r="B38" s="93" t="str">
        <f>Registracija!J6</f>
        <v>Aivārs Dolģis</v>
      </c>
      <c r="C38" s="90" t="str">
        <f>Registracija!K6</f>
        <v>LABA</v>
      </c>
      <c r="D38" s="43" t="s">
        <v>102</v>
      </c>
      <c r="E38" s="45">
        <v>0</v>
      </c>
      <c r="F38" s="43">
        <v>150</v>
      </c>
      <c r="G38" s="39">
        <v>152</v>
      </c>
      <c r="H38" s="39">
        <v>194</v>
      </c>
      <c r="I38" s="39">
        <v>126</v>
      </c>
      <c r="J38" s="39">
        <v>158</v>
      </c>
      <c r="K38" s="39">
        <v>231</v>
      </c>
      <c r="L38" s="19">
        <f t="shared" si="0"/>
        <v>1011</v>
      </c>
      <c r="M38" s="19">
        <f t="shared" si="1"/>
        <v>0</v>
      </c>
      <c r="N38" s="19">
        <f t="shared" si="2"/>
        <v>1011</v>
      </c>
      <c r="O38" s="97">
        <f t="shared" si="3"/>
        <v>168.5</v>
      </c>
    </row>
    <row r="39" spans="1:17" ht="19.5" thickBot="1">
      <c r="A39" s="14">
        <v>35</v>
      </c>
      <c r="B39" s="93" t="str">
        <f>Registracija!J15</f>
        <v>Jeļena Kuruško</v>
      </c>
      <c r="C39" s="90" t="str">
        <f>Registracija!K15</f>
        <v>LABA</v>
      </c>
      <c r="D39" s="43" t="s">
        <v>104</v>
      </c>
      <c r="E39" s="45">
        <v>8</v>
      </c>
      <c r="F39" s="43">
        <v>111</v>
      </c>
      <c r="G39" s="39">
        <v>214</v>
      </c>
      <c r="H39" s="39">
        <v>144</v>
      </c>
      <c r="I39" s="39">
        <v>178</v>
      </c>
      <c r="J39" s="39">
        <v>130</v>
      </c>
      <c r="K39" s="39">
        <v>152</v>
      </c>
      <c r="L39" s="19">
        <f t="shared" si="0"/>
        <v>929</v>
      </c>
      <c r="M39" s="19">
        <f t="shared" si="1"/>
        <v>48</v>
      </c>
      <c r="N39" s="19">
        <f t="shared" si="2"/>
        <v>977</v>
      </c>
      <c r="O39" s="97">
        <f t="shared" si="3"/>
        <v>154.83333333333334</v>
      </c>
    </row>
    <row r="40" spans="1:17" ht="19.5" thickBot="1">
      <c r="A40" s="14">
        <v>35</v>
      </c>
      <c r="B40" s="93" t="str">
        <f>Registracija!J8</f>
        <v>Andrejs Kuruško</v>
      </c>
      <c r="C40" s="90" t="str">
        <f>Registracija!K8</f>
        <v>LABA</v>
      </c>
      <c r="D40" s="43" t="s">
        <v>99</v>
      </c>
      <c r="E40" s="45">
        <v>0</v>
      </c>
      <c r="F40" s="43">
        <v>164</v>
      </c>
      <c r="G40" s="39">
        <v>214</v>
      </c>
      <c r="H40" s="39">
        <v>129</v>
      </c>
      <c r="I40" s="39">
        <v>164</v>
      </c>
      <c r="J40" s="39">
        <v>157</v>
      </c>
      <c r="K40" s="39">
        <v>193</v>
      </c>
      <c r="L40" s="19">
        <f t="shared" si="0"/>
        <v>1021</v>
      </c>
      <c r="M40" s="19">
        <f t="shared" si="1"/>
        <v>0</v>
      </c>
      <c r="N40" s="19">
        <f t="shared" si="2"/>
        <v>1021</v>
      </c>
      <c r="O40" s="97">
        <f t="shared" si="3"/>
        <v>170.16666666666666</v>
      </c>
    </row>
    <row r="41" spans="1:17" ht="19.5" thickBot="1">
      <c r="A41" s="14">
        <v>36</v>
      </c>
      <c r="B41" s="93" t="str">
        <f>Registracija!J21</f>
        <v>Rihards Meijers</v>
      </c>
      <c r="C41" s="90" t="str">
        <f>Registracija!K21</f>
        <v>-</v>
      </c>
      <c r="D41" s="43" t="s">
        <v>97</v>
      </c>
      <c r="E41" s="45">
        <v>0</v>
      </c>
      <c r="F41" s="43">
        <v>147</v>
      </c>
      <c r="G41" s="39">
        <v>180</v>
      </c>
      <c r="H41" s="39">
        <v>223</v>
      </c>
      <c r="I41" s="39">
        <v>269</v>
      </c>
      <c r="J41" s="39">
        <v>238</v>
      </c>
      <c r="K41" s="39">
        <v>235</v>
      </c>
      <c r="L41" s="19">
        <f t="shared" si="0"/>
        <v>1292</v>
      </c>
      <c r="M41" s="19">
        <f t="shared" si="1"/>
        <v>0</v>
      </c>
      <c r="N41" s="19">
        <f t="shared" si="2"/>
        <v>1292</v>
      </c>
      <c r="O41" s="97">
        <f t="shared" si="3"/>
        <v>215.33333333333334</v>
      </c>
    </row>
    <row r="42" spans="1:17" ht="19.5" thickBot="1">
      <c r="A42" s="14">
        <v>38</v>
      </c>
      <c r="B42" s="93" t="str">
        <f>Registracija!J22</f>
        <v>Stanislāvs Muceniks</v>
      </c>
      <c r="C42" s="90" t="str">
        <f>Registracija!K22</f>
        <v>LABA</v>
      </c>
      <c r="D42" s="43" t="s">
        <v>98</v>
      </c>
      <c r="E42" s="45">
        <v>0</v>
      </c>
      <c r="F42" s="43">
        <v>151</v>
      </c>
      <c r="G42" s="39">
        <v>155</v>
      </c>
      <c r="H42" s="39">
        <v>145</v>
      </c>
      <c r="I42" s="39">
        <v>197</v>
      </c>
      <c r="J42" s="39">
        <v>150</v>
      </c>
      <c r="K42" s="39">
        <v>134</v>
      </c>
      <c r="L42" s="19">
        <f t="shared" si="0"/>
        <v>932</v>
      </c>
      <c r="M42" s="19">
        <f t="shared" si="1"/>
        <v>0</v>
      </c>
      <c r="N42" s="19">
        <f t="shared" si="2"/>
        <v>932</v>
      </c>
      <c r="O42" s="97">
        <f t="shared" si="3"/>
        <v>155.33333333333334</v>
      </c>
    </row>
    <row r="43" spans="1:17" ht="19.5" thickBot="1">
      <c r="A43" s="14">
        <v>39</v>
      </c>
      <c r="B43" s="93" t="str">
        <f>Registracija!J18</f>
        <v>Matīss Mūrnieks</v>
      </c>
      <c r="C43" s="90" t="str">
        <f>Registracija!K18</f>
        <v>LABA</v>
      </c>
      <c r="D43" s="43" t="s">
        <v>91</v>
      </c>
      <c r="E43" s="45">
        <v>0</v>
      </c>
      <c r="F43" s="43">
        <v>168</v>
      </c>
      <c r="G43" s="39">
        <v>181</v>
      </c>
      <c r="H43" s="39">
        <v>152</v>
      </c>
      <c r="I43" s="39">
        <v>198</v>
      </c>
      <c r="J43" s="39">
        <v>182</v>
      </c>
      <c r="K43" s="39">
        <v>119</v>
      </c>
      <c r="L43" s="19">
        <f t="shared" si="0"/>
        <v>1000</v>
      </c>
      <c r="M43" s="19">
        <f t="shared" si="1"/>
        <v>0</v>
      </c>
      <c r="N43" s="19">
        <f t="shared" si="2"/>
        <v>1000</v>
      </c>
      <c r="O43" s="97">
        <f t="shared" si="3"/>
        <v>166.66666666666666</v>
      </c>
    </row>
    <row r="44" spans="1:17" ht="19.5" thickBot="1">
      <c r="A44" s="14">
        <v>40</v>
      </c>
      <c r="B44" s="93" t="str">
        <f>Registracija!J17</f>
        <v>Maksims Gerasimenko</v>
      </c>
      <c r="C44" s="90" t="str">
        <f>Registracija!K17</f>
        <v>LABA</v>
      </c>
      <c r="D44" s="43" t="s">
        <v>90</v>
      </c>
      <c r="E44" s="45">
        <v>0</v>
      </c>
      <c r="F44" s="43">
        <v>169</v>
      </c>
      <c r="G44" s="39">
        <v>133</v>
      </c>
      <c r="H44" s="39">
        <v>193</v>
      </c>
      <c r="I44" s="39">
        <v>214</v>
      </c>
      <c r="J44" s="39">
        <v>163</v>
      </c>
      <c r="K44" s="39">
        <v>146</v>
      </c>
      <c r="L44" s="19">
        <f t="shared" si="0"/>
        <v>1018</v>
      </c>
      <c r="M44" s="19">
        <f t="shared" si="1"/>
        <v>0</v>
      </c>
      <c r="N44" s="19">
        <f t="shared" si="2"/>
        <v>1018</v>
      </c>
      <c r="O44" s="97">
        <f t="shared" si="3"/>
        <v>169.66666666666666</v>
      </c>
    </row>
    <row r="45" spans="1:17" ht="19.5" thickBot="1">
      <c r="A45" s="14">
        <v>41</v>
      </c>
      <c r="B45" s="93" t="str">
        <f>Registracija!J12</f>
        <v>Edgars Poišs</v>
      </c>
      <c r="C45" s="90" t="str">
        <f>Registracija!K12</f>
        <v>LABA</v>
      </c>
      <c r="D45" s="43" t="s">
        <v>103</v>
      </c>
      <c r="E45" s="45">
        <v>0</v>
      </c>
      <c r="F45" s="43">
        <v>223</v>
      </c>
      <c r="G45" s="39">
        <v>163</v>
      </c>
      <c r="H45" s="39">
        <v>245</v>
      </c>
      <c r="I45" s="39">
        <v>205</v>
      </c>
      <c r="J45" s="39">
        <v>166</v>
      </c>
      <c r="K45" s="39">
        <v>177</v>
      </c>
      <c r="L45" s="19">
        <f t="shared" si="0"/>
        <v>1179</v>
      </c>
      <c r="M45" s="19">
        <f t="shared" si="1"/>
        <v>0</v>
      </c>
      <c r="N45" s="19">
        <f t="shared" si="2"/>
        <v>1179</v>
      </c>
      <c r="O45" s="97">
        <f t="shared" si="3"/>
        <v>196.5</v>
      </c>
    </row>
    <row r="46" spans="1:17" ht="19.5" thickBot="1">
      <c r="A46" s="14">
        <v>42</v>
      </c>
      <c r="B46" s="93" t="str">
        <f>Registracija!J7</f>
        <v>Aleksandrs Titkovs</v>
      </c>
      <c r="C46" s="90" t="str">
        <f>Registracija!K7</f>
        <v>LABA</v>
      </c>
      <c r="D46" s="43" t="s">
        <v>92</v>
      </c>
      <c r="E46" s="45">
        <v>0</v>
      </c>
      <c r="F46" s="43">
        <v>212</v>
      </c>
      <c r="G46" s="39">
        <v>177</v>
      </c>
      <c r="H46" s="39">
        <v>220</v>
      </c>
      <c r="I46" s="39">
        <v>195</v>
      </c>
      <c r="J46" s="39">
        <v>190</v>
      </c>
      <c r="K46" s="39">
        <v>179</v>
      </c>
      <c r="L46" s="19">
        <f t="shared" si="0"/>
        <v>1173</v>
      </c>
      <c r="M46" s="19">
        <f t="shared" si="1"/>
        <v>0</v>
      </c>
      <c r="N46" s="19">
        <f t="shared" si="2"/>
        <v>1173</v>
      </c>
      <c r="O46" s="97">
        <f t="shared" si="3"/>
        <v>195.5</v>
      </c>
    </row>
    <row r="47" spans="1:17" ht="19.5" thickBot="1">
      <c r="A47" s="14">
        <v>44</v>
      </c>
      <c r="B47" s="93" t="str">
        <f>Registracija!J11</f>
        <v>Dmitrijs Dumcevs</v>
      </c>
      <c r="C47" s="90" t="str">
        <f>Registracija!K11</f>
        <v>LABA</v>
      </c>
      <c r="D47" s="43" t="s">
        <v>95</v>
      </c>
      <c r="E47" s="45">
        <v>0</v>
      </c>
      <c r="F47" s="43">
        <v>162</v>
      </c>
      <c r="G47" s="39">
        <v>171</v>
      </c>
      <c r="H47" s="39">
        <v>235</v>
      </c>
      <c r="I47" s="39">
        <v>192</v>
      </c>
      <c r="J47" s="39">
        <v>203</v>
      </c>
      <c r="K47" s="39">
        <v>197</v>
      </c>
      <c r="L47" s="19">
        <f t="shared" si="0"/>
        <v>1160</v>
      </c>
      <c r="M47" s="19">
        <f t="shared" si="1"/>
        <v>0</v>
      </c>
      <c r="N47" s="19">
        <f t="shared" si="2"/>
        <v>1160</v>
      </c>
      <c r="O47" s="97">
        <f t="shared" si="3"/>
        <v>193.33333333333334</v>
      </c>
    </row>
    <row r="48" spans="1:17" ht="19.5" thickBot="1">
      <c r="A48" s="14">
        <v>45</v>
      </c>
      <c r="B48" s="93" t="str">
        <f>Registracija!J14</f>
        <v>Iveta Jakušonoka</v>
      </c>
      <c r="C48" s="90" t="str">
        <f>Registracija!K14</f>
        <v>LABA</v>
      </c>
      <c r="D48" s="43" t="s">
        <v>93</v>
      </c>
      <c r="E48" s="45">
        <v>8</v>
      </c>
      <c r="F48" s="43">
        <v>205</v>
      </c>
      <c r="G48" s="39">
        <v>158</v>
      </c>
      <c r="H48" s="39">
        <v>156</v>
      </c>
      <c r="I48" s="39">
        <v>149</v>
      </c>
      <c r="J48" s="39">
        <v>142</v>
      </c>
      <c r="K48" s="39">
        <v>174</v>
      </c>
      <c r="L48" s="19">
        <f t="shared" si="0"/>
        <v>984</v>
      </c>
      <c r="M48" s="19">
        <f t="shared" si="1"/>
        <v>48</v>
      </c>
      <c r="N48" s="19">
        <f t="shared" si="2"/>
        <v>1032</v>
      </c>
      <c r="O48" s="97">
        <f t="shared" si="3"/>
        <v>164</v>
      </c>
    </row>
    <row r="49" spans="1:15" ht="19.5" thickBot="1">
      <c r="A49" s="14">
        <v>46</v>
      </c>
      <c r="B49" s="93" t="str">
        <f>Registracija!J20</f>
        <v>Olga Morozova</v>
      </c>
      <c r="C49" s="90" t="str">
        <f>Registracija!K20</f>
        <v>LABA</v>
      </c>
      <c r="D49" s="43" t="s">
        <v>100</v>
      </c>
      <c r="E49" s="45">
        <v>8</v>
      </c>
      <c r="F49" s="43">
        <v>169</v>
      </c>
      <c r="G49" s="39">
        <v>182</v>
      </c>
      <c r="H49" s="39">
        <v>189</v>
      </c>
      <c r="I49" s="39">
        <v>100</v>
      </c>
      <c r="J49" s="39">
        <v>135</v>
      </c>
      <c r="K49" s="39">
        <v>171</v>
      </c>
      <c r="L49" s="19">
        <f t="shared" si="0"/>
        <v>946</v>
      </c>
      <c r="M49" s="19">
        <f t="shared" si="1"/>
        <v>48</v>
      </c>
      <c r="N49" s="19">
        <f t="shared" si="2"/>
        <v>994</v>
      </c>
      <c r="O49" s="97">
        <f t="shared" si="3"/>
        <v>157.66666666666666</v>
      </c>
    </row>
    <row r="50" spans="1:15" ht="19.5" thickBot="1">
      <c r="A50" s="14">
        <v>47</v>
      </c>
      <c r="B50" s="93" t="str">
        <f>Registracija!J19</f>
        <v>Oļegs Kirevičevs</v>
      </c>
      <c r="C50" s="90" t="str">
        <f>Registracija!K19</f>
        <v>LABA</v>
      </c>
      <c r="D50" s="43" t="s">
        <v>96</v>
      </c>
      <c r="E50" s="45">
        <v>0</v>
      </c>
      <c r="F50" s="43">
        <v>183</v>
      </c>
      <c r="G50" s="39">
        <v>150</v>
      </c>
      <c r="H50" s="39">
        <v>175</v>
      </c>
      <c r="I50" s="39">
        <v>148</v>
      </c>
      <c r="J50" s="39">
        <v>152</v>
      </c>
      <c r="K50" s="39">
        <v>192</v>
      </c>
      <c r="L50" s="19">
        <f t="shared" si="0"/>
        <v>1000</v>
      </c>
      <c r="M50" s="19">
        <f t="shared" si="1"/>
        <v>0</v>
      </c>
      <c r="N50" s="19">
        <f t="shared" si="2"/>
        <v>1000</v>
      </c>
      <c r="O50" s="97">
        <f t="shared" si="3"/>
        <v>166.66666666666666</v>
      </c>
    </row>
    <row r="51" spans="1:15" ht="19.5" thickBot="1">
      <c r="A51" s="14">
        <v>48</v>
      </c>
      <c r="B51" s="93" t="str">
        <f>Registracija!J23</f>
        <v>Valērijs Nizkodubovs</v>
      </c>
      <c r="C51" s="90" t="str">
        <f>Registracija!K23</f>
        <v>LABA</v>
      </c>
      <c r="D51" s="43" t="s">
        <v>94</v>
      </c>
      <c r="E51" s="45">
        <v>0</v>
      </c>
      <c r="F51" s="43">
        <v>177</v>
      </c>
      <c r="G51" s="39">
        <v>136</v>
      </c>
      <c r="H51" s="39">
        <v>156</v>
      </c>
      <c r="I51" s="39">
        <v>153</v>
      </c>
      <c r="J51" s="39">
        <v>175</v>
      </c>
      <c r="K51" s="39">
        <v>126</v>
      </c>
      <c r="L51" s="19">
        <f t="shared" si="0"/>
        <v>923</v>
      </c>
      <c r="M51" s="19">
        <f t="shared" si="1"/>
        <v>0</v>
      </c>
      <c r="N51" s="19">
        <f t="shared" si="2"/>
        <v>923</v>
      </c>
      <c r="O51" s="97">
        <f t="shared" si="3"/>
        <v>153.83333333333334</v>
      </c>
    </row>
  </sheetData>
  <sortState ref="B37:E53">
    <sortCondition ref="D37:D53"/>
  </sortState>
  <phoneticPr fontId="10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2"/>
  <sheetViews>
    <sheetView showOutlineSymbols="0" view="pageBreakPreview" zoomScale="60" zoomScaleNormal="70" workbookViewId="0">
      <selection activeCell="I1" sqref="I1"/>
    </sheetView>
  </sheetViews>
  <sheetFormatPr defaultRowHeight="12.75" outlineLevelCol="1"/>
  <cols>
    <col min="1" max="1" width="9.42578125" style="2" bestFit="1" customWidth="1"/>
    <col min="2" max="2" width="37.28515625" customWidth="1"/>
    <col min="3" max="3" width="14" style="2" bestFit="1" customWidth="1" outlineLevel="1"/>
    <col min="4" max="4" width="10.5703125" style="2" customWidth="1" outlineLevel="1"/>
    <col min="5" max="5" width="7" style="6" bestFit="1" customWidth="1" collapsed="1"/>
    <col min="6" max="11" width="8.42578125" style="6" bestFit="1" customWidth="1" outlineLevel="1"/>
    <col min="12" max="12" width="10.5703125" style="6" bestFit="1" customWidth="1"/>
    <col min="13" max="13" width="10.28515625" style="2" bestFit="1" customWidth="1"/>
    <col min="14" max="14" width="10.42578125" style="2" bestFit="1" customWidth="1"/>
    <col min="15" max="15" width="12.28515625" style="2" customWidth="1"/>
    <col min="16" max="16" width="12.28515625" style="108" customWidth="1"/>
    <col min="17" max="17" width="11.140625" style="2" bestFit="1" customWidth="1"/>
    <col min="18" max="18" width="9.140625" hidden="1" customWidth="1"/>
    <col min="19" max="19" width="1.5703125" customWidth="1"/>
    <col min="20" max="20" width="3" hidden="1" customWidth="1"/>
    <col min="21" max="21" width="7.7109375" bestFit="1" customWidth="1"/>
    <col min="22" max="22" width="36.7109375" customWidth="1"/>
    <col min="23" max="23" width="15.140625" style="78" customWidth="1"/>
    <col min="24" max="24" width="9.140625" style="2"/>
    <col min="25" max="25" width="9.140625" style="2" customWidth="1"/>
    <col min="26" max="26" width="0.28515625" style="2" customWidth="1"/>
    <col min="27" max="31" width="9.140625" style="2" hidden="1" customWidth="1"/>
    <col min="32" max="32" width="10.28515625" style="2" customWidth="1"/>
    <col min="33" max="34" width="10.140625" style="2" customWidth="1"/>
    <col min="35" max="35" width="13.85546875" style="2" customWidth="1"/>
  </cols>
  <sheetData>
    <row r="1" spans="1:35" ht="42" customHeight="1"/>
    <row r="2" spans="1:35" ht="24" thickBot="1">
      <c r="A2" s="119" t="s">
        <v>62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U2" s="119" t="s">
        <v>88</v>
      </c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</row>
    <row r="3" spans="1:35" ht="42" customHeight="1" thickBot="1">
      <c r="A3" s="27" t="s">
        <v>0</v>
      </c>
      <c r="B3" s="28" t="s">
        <v>1</v>
      </c>
      <c r="C3" s="28" t="s">
        <v>61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28" t="s">
        <v>7</v>
      </c>
      <c r="J3" s="28" t="s">
        <v>8</v>
      </c>
      <c r="K3" s="28" t="s">
        <v>21</v>
      </c>
      <c r="L3" s="28" t="s">
        <v>9</v>
      </c>
      <c r="M3" s="28" t="s">
        <v>12</v>
      </c>
      <c r="N3" s="28" t="s">
        <v>10</v>
      </c>
      <c r="O3" s="29" t="s">
        <v>13</v>
      </c>
      <c r="P3" s="110" t="s">
        <v>111</v>
      </c>
      <c r="Q3" s="30" t="s">
        <v>11</v>
      </c>
      <c r="U3" s="27" t="s">
        <v>0</v>
      </c>
      <c r="V3" s="28" t="s">
        <v>1</v>
      </c>
      <c r="W3" s="28" t="s">
        <v>61</v>
      </c>
      <c r="X3" s="28" t="s">
        <v>2</v>
      </c>
      <c r="Y3" s="28" t="s">
        <v>3</v>
      </c>
      <c r="Z3" s="28" t="s">
        <v>4</v>
      </c>
      <c r="AA3" s="28" t="s">
        <v>5</v>
      </c>
      <c r="AB3" s="28" t="s">
        <v>6</v>
      </c>
      <c r="AC3" s="28" t="s">
        <v>7</v>
      </c>
      <c r="AD3" s="28" t="s">
        <v>8</v>
      </c>
      <c r="AE3" s="28" t="s">
        <v>21</v>
      </c>
      <c r="AF3" s="28" t="s">
        <v>9</v>
      </c>
      <c r="AG3" s="28" t="s">
        <v>12</v>
      </c>
      <c r="AH3" s="28" t="s">
        <v>10</v>
      </c>
      <c r="AI3" s="29" t="s">
        <v>13</v>
      </c>
    </row>
    <row r="4" spans="1:35" s="13" customFormat="1" ht="25.5" customHeight="1">
      <c r="A4" s="31">
        <v>1</v>
      </c>
      <c r="B4" s="26" t="str">
        <f>Rezultāti!B21</f>
        <v>Aivars Belickis</v>
      </c>
      <c r="C4" s="40" t="str">
        <f>Rezultāti!C21</f>
        <v>LABA</v>
      </c>
      <c r="D4" s="40" t="str">
        <f>Rezultāti!D21</f>
        <v>02B</v>
      </c>
      <c r="E4" s="40">
        <f>Rezultāti!E21</f>
        <v>0</v>
      </c>
      <c r="F4" s="40">
        <f>Rezultāti!F21</f>
        <v>268</v>
      </c>
      <c r="G4" s="40">
        <f>Rezultāti!G21</f>
        <v>269</v>
      </c>
      <c r="H4" s="40">
        <f>Rezultāti!H21</f>
        <v>242</v>
      </c>
      <c r="I4" s="40">
        <f>Rezultāti!I21</f>
        <v>189</v>
      </c>
      <c r="J4" s="40">
        <f>Rezultāti!J21</f>
        <v>202</v>
      </c>
      <c r="K4" s="40">
        <f>Rezultāti!K21</f>
        <v>276</v>
      </c>
      <c r="L4" s="40">
        <f>Rezultāti!L21</f>
        <v>1446</v>
      </c>
      <c r="M4" s="40">
        <f>Rezultāti!M21</f>
        <v>0</v>
      </c>
      <c r="N4" s="40">
        <f>Rezultāti!N21</f>
        <v>1446</v>
      </c>
      <c r="O4" s="96">
        <f>Rezultāti!O21</f>
        <v>241</v>
      </c>
      <c r="P4" s="109">
        <f>O4</f>
        <v>241</v>
      </c>
      <c r="Q4" s="34">
        <f>N4-N19</f>
        <v>308</v>
      </c>
      <c r="R4" s="118" t="s">
        <v>16</v>
      </c>
      <c r="U4" s="31">
        <v>1</v>
      </c>
      <c r="V4" s="26" t="str">
        <f>Rezultāti!B7</f>
        <v>Veronika Hudjakova</v>
      </c>
      <c r="W4" s="107" t="str">
        <f>Rezultāti!C7</f>
        <v>LABA</v>
      </c>
      <c r="X4" s="40" t="str">
        <f>Rezultāti!D7</f>
        <v>03B</v>
      </c>
      <c r="Y4" s="40">
        <f>Rezultāti!E7</f>
        <v>8</v>
      </c>
      <c r="Z4" s="40">
        <f>Rezultāti!F7</f>
        <v>236</v>
      </c>
      <c r="AA4" s="40">
        <f>Rezultāti!G7</f>
        <v>217</v>
      </c>
      <c r="AB4" s="40">
        <f>Rezultāti!H7</f>
        <v>208</v>
      </c>
      <c r="AC4" s="40">
        <f>Rezultāti!I7</f>
        <v>232</v>
      </c>
      <c r="AD4" s="40">
        <f>Rezultāti!J7</f>
        <v>196</v>
      </c>
      <c r="AE4" s="40">
        <f>Rezultāti!K7</f>
        <v>171</v>
      </c>
      <c r="AF4" s="40">
        <f>Rezultāti!L7</f>
        <v>1260</v>
      </c>
      <c r="AG4" s="40">
        <f>Rezultāti!M7</f>
        <v>48</v>
      </c>
      <c r="AH4" s="40">
        <f>Rezultāti!N7</f>
        <v>1308</v>
      </c>
      <c r="AI4" s="96">
        <f>Rezultāti!O7</f>
        <v>210</v>
      </c>
    </row>
    <row r="5" spans="1:35" s="13" customFormat="1" ht="25.5" customHeight="1">
      <c r="A5" s="32">
        <v>2</v>
      </c>
      <c r="B5" s="26" t="str">
        <f>Rezultāti!B7</f>
        <v>Veronika Hudjakova</v>
      </c>
      <c r="C5" s="40" t="str">
        <f>Rezultāti!C7</f>
        <v>LABA</v>
      </c>
      <c r="D5" s="40" t="str">
        <f>Rezultāti!D7</f>
        <v>03B</v>
      </c>
      <c r="E5" s="40">
        <f>Rezultāti!E7</f>
        <v>8</v>
      </c>
      <c r="F5" s="40">
        <f>Rezultāti!F7</f>
        <v>236</v>
      </c>
      <c r="G5" s="40">
        <f>Rezultāti!G7</f>
        <v>217</v>
      </c>
      <c r="H5" s="40">
        <f>Rezultāti!H7</f>
        <v>208</v>
      </c>
      <c r="I5" s="40">
        <f>Rezultāti!I7</f>
        <v>232</v>
      </c>
      <c r="J5" s="40">
        <f>Rezultāti!J7</f>
        <v>196</v>
      </c>
      <c r="K5" s="40">
        <f>Rezultāti!K7</f>
        <v>171</v>
      </c>
      <c r="L5" s="40">
        <f>Rezultāti!L7</f>
        <v>1260</v>
      </c>
      <c r="M5" s="40">
        <f>Rezultāti!M7</f>
        <v>48</v>
      </c>
      <c r="N5" s="40">
        <f>Rezultāti!N7</f>
        <v>1308</v>
      </c>
      <c r="O5" s="96">
        <f>Rezultāti!O7</f>
        <v>210</v>
      </c>
      <c r="P5" s="109">
        <f>O5+8</f>
        <v>218</v>
      </c>
      <c r="Q5" s="35">
        <f>N5-N19</f>
        <v>170</v>
      </c>
      <c r="R5" s="118"/>
      <c r="U5" s="32">
        <v>2</v>
      </c>
      <c r="V5" s="26" t="str">
        <f>Rezultāti!B30</f>
        <v>Jeļena Šorohova</v>
      </c>
      <c r="W5" s="107" t="str">
        <f>Rezultāti!C30</f>
        <v>Ten Pin</v>
      </c>
      <c r="X5" s="40" t="str">
        <f>Rezultāti!D30</f>
        <v>07A</v>
      </c>
      <c r="Y5" s="40">
        <f>Rezultāti!E30</f>
        <v>8</v>
      </c>
      <c r="Z5" s="40">
        <f>Rezultāti!F30</f>
        <v>177</v>
      </c>
      <c r="AA5" s="40">
        <f>Rezultāti!G30</f>
        <v>158</v>
      </c>
      <c r="AB5" s="40">
        <f>Rezultāti!H30</f>
        <v>194</v>
      </c>
      <c r="AC5" s="40">
        <f>Rezultāti!I30</f>
        <v>220</v>
      </c>
      <c r="AD5" s="40">
        <f>Rezultāti!J30</f>
        <v>187</v>
      </c>
      <c r="AE5" s="40">
        <f>Rezultāti!K30</f>
        <v>244</v>
      </c>
      <c r="AF5" s="40">
        <f>Rezultāti!L30</f>
        <v>1180</v>
      </c>
      <c r="AG5" s="40">
        <f>Rezultāti!M30</f>
        <v>48</v>
      </c>
      <c r="AH5" s="40">
        <f>Rezultāti!N30</f>
        <v>1228</v>
      </c>
      <c r="AI5" s="96">
        <f>Rezultāti!O30</f>
        <v>196.66666666666666</v>
      </c>
    </row>
    <row r="6" spans="1:35" s="13" customFormat="1" ht="25.5" customHeight="1">
      <c r="A6" s="32">
        <v>3</v>
      </c>
      <c r="B6" s="26" t="str">
        <f>Rezultāti!B41</f>
        <v>Rihards Meijers</v>
      </c>
      <c r="C6" s="40" t="str">
        <f>Rezultāti!C41</f>
        <v>-</v>
      </c>
      <c r="D6" s="40" t="str">
        <f>Rezultāti!D41</f>
        <v>04B</v>
      </c>
      <c r="E6" s="40">
        <f>Rezultāti!E41</f>
        <v>0</v>
      </c>
      <c r="F6" s="40">
        <f>Rezultāti!F41</f>
        <v>147</v>
      </c>
      <c r="G6" s="40">
        <f>Rezultāti!G41</f>
        <v>180</v>
      </c>
      <c r="H6" s="40">
        <f>Rezultāti!H41</f>
        <v>223</v>
      </c>
      <c r="I6" s="40">
        <f>Rezultāti!I41</f>
        <v>269</v>
      </c>
      <c r="J6" s="40">
        <f>Rezultāti!J41</f>
        <v>238</v>
      </c>
      <c r="K6" s="40">
        <f>Rezultāti!K41</f>
        <v>235</v>
      </c>
      <c r="L6" s="40">
        <f>Rezultāti!L41</f>
        <v>1292</v>
      </c>
      <c r="M6" s="40">
        <f>Rezultāti!M41</f>
        <v>0</v>
      </c>
      <c r="N6" s="40">
        <f>Rezultāti!N41</f>
        <v>1292</v>
      </c>
      <c r="O6" s="96">
        <f>Rezultāti!O41</f>
        <v>215.33333333333334</v>
      </c>
      <c r="P6" s="109">
        <f>O6</f>
        <v>215.33333333333334</v>
      </c>
      <c r="Q6" s="36">
        <f>N6-N19</f>
        <v>154</v>
      </c>
      <c r="R6" s="118"/>
      <c r="U6" s="32">
        <v>3</v>
      </c>
      <c r="V6" s="26" t="str">
        <f>Rezultāti!B25</f>
        <v>Evija Vende-Priekule</v>
      </c>
      <c r="W6" s="107" t="str">
        <f>Rezultāti!C25</f>
        <v>LABA</v>
      </c>
      <c r="X6" s="40" t="str">
        <f>Rezultāti!D25</f>
        <v>04B</v>
      </c>
      <c r="Y6" s="40">
        <f>Rezultāti!E25</f>
        <v>8</v>
      </c>
      <c r="Z6" s="40">
        <f>Rezultāti!F25</f>
        <v>158</v>
      </c>
      <c r="AA6" s="40">
        <f>Rezultāti!G25</f>
        <v>163</v>
      </c>
      <c r="AB6" s="40">
        <f>Rezultāti!H25</f>
        <v>183</v>
      </c>
      <c r="AC6" s="40">
        <f>Rezultāti!I25</f>
        <v>182</v>
      </c>
      <c r="AD6" s="40">
        <f>Rezultāti!J25</f>
        <v>202</v>
      </c>
      <c r="AE6" s="40">
        <f>Rezultāti!K25</f>
        <v>179</v>
      </c>
      <c r="AF6" s="40">
        <f>Rezultāti!L25</f>
        <v>1067</v>
      </c>
      <c r="AG6" s="40">
        <f>Rezultāti!M25</f>
        <v>48</v>
      </c>
      <c r="AH6" s="40">
        <f>Rezultāti!N25</f>
        <v>1115</v>
      </c>
      <c r="AI6" s="96">
        <f>Rezultāti!O25</f>
        <v>177.83333333333334</v>
      </c>
    </row>
    <row r="7" spans="1:35" s="13" customFormat="1" ht="25.5" customHeight="1">
      <c r="A7" s="32">
        <v>4</v>
      </c>
      <c r="B7" s="26" t="str">
        <f>Rezultāti!B18</f>
        <v>Raimonds Rutenbergs</v>
      </c>
      <c r="C7" s="40" t="str">
        <f>Rezultāti!C18</f>
        <v>LABA</v>
      </c>
      <c r="D7" s="40" t="str">
        <f>Rezultāti!D18</f>
        <v>09A</v>
      </c>
      <c r="E7" s="40">
        <f>Rezultāti!E18</f>
        <v>0</v>
      </c>
      <c r="F7" s="40">
        <f>Rezultāti!F18</f>
        <v>202</v>
      </c>
      <c r="G7" s="40">
        <f>Rezultāti!G18</f>
        <v>180</v>
      </c>
      <c r="H7" s="40">
        <f>Rezultāti!H18</f>
        <v>236</v>
      </c>
      <c r="I7" s="40">
        <f>Rezultāti!I18</f>
        <v>233</v>
      </c>
      <c r="J7" s="40">
        <f>Rezultāti!J18</f>
        <v>195</v>
      </c>
      <c r="K7" s="40">
        <f>Rezultāti!K18</f>
        <v>224</v>
      </c>
      <c r="L7" s="40">
        <f>Rezultāti!L18</f>
        <v>1270</v>
      </c>
      <c r="M7" s="40">
        <f>Rezultāti!M18</f>
        <v>0</v>
      </c>
      <c r="N7" s="40">
        <f>Rezultāti!N18</f>
        <v>1270</v>
      </c>
      <c r="O7" s="96">
        <f>Rezultāti!O18</f>
        <v>211.66666666666666</v>
      </c>
      <c r="P7" s="109">
        <f>O7</f>
        <v>211.66666666666666</v>
      </c>
      <c r="Q7" s="36">
        <f>N7-N19</f>
        <v>132</v>
      </c>
      <c r="R7" s="118"/>
      <c r="U7" s="24">
        <v>4</v>
      </c>
      <c r="V7" s="26" t="str">
        <f>Rezultāti!B13</f>
        <v>Svetlana Jemeljanova</v>
      </c>
      <c r="W7" s="107" t="str">
        <f>Rezultāti!C13</f>
        <v>LABA</v>
      </c>
      <c r="X7" s="40" t="str">
        <f>Rezultāti!D13</f>
        <v>06B</v>
      </c>
      <c r="Y7" s="40">
        <f>Rezultāti!E13</f>
        <v>8</v>
      </c>
      <c r="Z7" s="40">
        <f>Rezultāti!F13</f>
        <v>163</v>
      </c>
      <c r="AA7" s="40">
        <f>Rezultāti!G13</f>
        <v>188</v>
      </c>
      <c r="AB7" s="40">
        <f>Rezultāti!H13</f>
        <v>168</v>
      </c>
      <c r="AC7" s="40">
        <f>Rezultāti!I13</f>
        <v>180</v>
      </c>
      <c r="AD7" s="40">
        <f>Rezultāti!J13</f>
        <v>158</v>
      </c>
      <c r="AE7" s="40">
        <f>Rezultāti!K13</f>
        <v>203</v>
      </c>
      <c r="AF7" s="40">
        <f>Rezultāti!L13</f>
        <v>1060</v>
      </c>
      <c r="AG7" s="40">
        <f>Rezultāti!M13</f>
        <v>48</v>
      </c>
      <c r="AH7" s="40">
        <f>Rezultāti!N13</f>
        <v>1108</v>
      </c>
      <c r="AI7" s="96">
        <f>Rezultāti!O13</f>
        <v>176.66666666666666</v>
      </c>
    </row>
    <row r="8" spans="1:35" s="13" customFormat="1" ht="25.5" customHeight="1">
      <c r="A8" s="31">
        <v>5</v>
      </c>
      <c r="B8" s="26" t="str">
        <f>Rezultāti!B37</f>
        <v>Juris Dumcevs</v>
      </c>
      <c r="C8" s="40" t="str">
        <f>Rezultāti!C37</f>
        <v>Ten Pin</v>
      </c>
      <c r="D8" s="40" t="str">
        <f>Rezultāti!D37</f>
        <v>02B</v>
      </c>
      <c r="E8" s="40">
        <f>Rezultāti!E37</f>
        <v>0</v>
      </c>
      <c r="F8" s="40">
        <f>Rezultāti!F37</f>
        <v>213</v>
      </c>
      <c r="G8" s="40">
        <f>Rezultāti!G37</f>
        <v>202</v>
      </c>
      <c r="H8" s="40">
        <f>Rezultāti!H37</f>
        <v>173</v>
      </c>
      <c r="I8" s="40">
        <f>Rezultāti!I37</f>
        <v>226</v>
      </c>
      <c r="J8" s="40">
        <f>Rezultāti!J37</f>
        <v>267</v>
      </c>
      <c r="K8" s="40">
        <f>Rezultāti!K37</f>
        <v>184</v>
      </c>
      <c r="L8" s="40">
        <f>Rezultāti!L37</f>
        <v>1265</v>
      </c>
      <c r="M8" s="40">
        <f>Rezultāti!M37</f>
        <v>0</v>
      </c>
      <c r="N8" s="40">
        <f>Rezultāti!N37</f>
        <v>1265</v>
      </c>
      <c r="O8" s="96">
        <f>Rezultāti!O37</f>
        <v>210.83333333333334</v>
      </c>
      <c r="P8" s="109">
        <f>O8</f>
        <v>210.83333333333334</v>
      </c>
      <c r="Q8" s="36">
        <f>N8-N19</f>
        <v>127</v>
      </c>
      <c r="R8" s="118"/>
      <c r="U8" s="24">
        <v>5</v>
      </c>
      <c r="V8" s="26" t="str">
        <f>Rezultāti!B15</f>
        <v>Linda Tomsone</v>
      </c>
      <c r="W8" s="107" t="str">
        <f>Rezultāti!C15</f>
        <v>LABA</v>
      </c>
      <c r="X8" s="40" t="str">
        <f>Rezultāti!D15</f>
        <v>07B</v>
      </c>
      <c r="Y8" s="40">
        <f>Rezultāti!E15</f>
        <v>8</v>
      </c>
      <c r="Z8" s="40">
        <f>Rezultāti!F15</f>
        <v>195</v>
      </c>
      <c r="AA8" s="40">
        <f>Rezultāti!G15</f>
        <v>166</v>
      </c>
      <c r="AB8" s="40">
        <f>Rezultāti!H15</f>
        <v>157</v>
      </c>
      <c r="AC8" s="40">
        <f>Rezultāti!I15</f>
        <v>149</v>
      </c>
      <c r="AD8" s="40">
        <f>Rezultāti!J15</f>
        <v>173</v>
      </c>
      <c r="AE8" s="40">
        <f>Rezultāti!K15</f>
        <v>189</v>
      </c>
      <c r="AF8" s="40">
        <f>Rezultāti!L15</f>
        <v>1029</v>
      </c>
      <c r="AG8" s="40">
        <f>Rezultāti!M15</f>
        <v>48</v>
      </c>
      <c r="AH8" s="40">
        <f>Rezultāti!N15</f>
        <v>1077</v>
      </c>
      <c r="AI8" s="96">
        <f>Rezultāti!O15</f>
        <v>171.5</v>
      </c>
    </row>
    <row r="9" spans="1:35" s="13" customFormat="1" ht="25.5" customHeight="1">
      <c r="A9" s="32">
        <v>6</v>
      </c>
      <c r="B9" s="26" t="str">
        <f>Rezultāti!B5</f>
        <v>Artūrs Perepjolkins</v>
      </c>
      <c r="C9" s="40" t="str">
        <f>Rezultāti!C5</f>
        <v>LABA</v>
      </c>
      <c r="D9" s="40" t="str">
        <f>Rezultāti!D5</f>
        <v>02B</v>
      </c>
      <c r="E9" s="40">
        <f>Rezultāti!E5</f>
        <v>0</v>
      </c>
      <c r="F9" s="40">
        <f>Rezultāti!F5</f>
        <v>184</v>
      </c>
      <c r="G9" s="40">
        <f>Rezultāti!G5</f>
        <v>224</v>
      </c>
      <c r="H9" s="40">
        <f>Rezultāti!H5</f>
        <v>225</v>
      </c>
      <c r="I9" s="40">
        <f>Rezultāti!I5</f>
        <v>226</v>
      </c>
      <c r="J9" s="40">
        <f>Rezultāti!J5</f>
        <v>203</v>
      </c>
      <c r="K9" s="40">
        <f>Rezultāti!K5</f>
        <v>198</v>
      </c>
      <c r="L9" s="40">
        <f>Rezultāti!L5</f>
        <v>1260</v>
      </c>
      <c r="M9" s="40">
        <f>Rezultāti!M5</f>
        <v>0</v>
      </c>
      <c r="N9" s="40">
        <f>Rezultāti!N5</f>
        <v>1260</v>
      </c>
      <c r="O9" s="96">
        <f>Rezultāti!O5</f>
        <v>210</v>
      </c>
      <c r="P9" s="109">
        <f>O9</f>
        <v>210</v>
      </c>
      <c r="Q9" s="36">
        <f>N9-N19</f>
        <v>122</v>
      </c>
      <c r="R9" s="118"/>
      <c r="U9" s="24">
        <v>6</v>
      </c>
      <c r="V9" s="26" t="str">
        <f>Rezultāti!B48</f>
        <v>Iveta Jakušonoka</v>
      </c>
      <c r="W9" s="107" t="str">
        <f>Rezultāti!C48</f>
        <v>LABA</v>
      </c>
      <c r="X9" s="40" t="str">
        <f>Rezultāti!D48</f>
        <v>08A</v>
      </c>
      <c r="Y9" s="40">
        <f>Rezultāti!E48</f>
        <v>8</v>
      </c>
      <c r="Z9" s="40">
        <f>Rezultāti!F48</f>
        <v>205</v>
      </c>
      <c r="AA9" s="40">
        <f>Rezultāti!G48</f>
        <v>158</v>
      </c>
      <c r="AB9" s="40">
        <f>Rezultāti!H48</f>
        <v>156</v>
      </c>
      <c r="AC9" s="40">
        <f>Rezultāti!I48</f>
        <v>149</v>
      </c>
      <c r="AD9" s="40">
        <f>Rezultāti!J48</f>
        <v>142</v>
      </c>
      <c r="AE9" s="40">
        <f>Rezultāti!K48</f>
        <v>174</v>
      </c>
      <c r="AF9" s="40">
        <f>Rezultāti!L48</f>
        <v>984</v>
      </c>
      <c r="AG9" s="40">
        <f>Rezultāti!M48</f>
        <v>48</v>
      </c>
      <c r="AH9" s="40">
        <f>Rezultāti!N48</f>
        <v>1032</v>
      </c>
      <c r="AI9" s="96">
        <f>Rezultāti!O48</f>
        <v>164</v>
      </c>
    </row>
    <row r="10" spans="1:35" s="13" customFormat="1" ht="25.5" customHeight="1">
      <c r="A10" s="32">
        <v>7</v>
      </c>
      <c r="B10" s="26" t="str">
        <f>Rezultāti!B30</f>
        <v>Jeļena Šorohova</v>
      </c>
      <c r="C10" s="40" t="str">
        <f>Rezultāti!C30</f>
        <v>Ten Pin</v>
      </c>
      <c r="D10" s="40" t="str">
        <f>Rezultāti!D30</f>
        <v>07A</v>
      </c>
      <c r="E10" s="40">
        <f>Rezultāti!E30</f>
        <v>8</v>
      </c>
      <c r="F10" s="40">
        <f>Rezultāti!F30</f>
        <v>177</v>
      </c>
      <c r="G10" s="40">
        <f>Rezultāti!G30</f>
        <v>158</v>
      </c>
      <c r="H10" s="40">
        <f>Rezultāti!H30</f>
        <v>194</v>
      </c>
      <c r="I10" s="40">
        <f>Rezultāti!I30</f>
        <v>220</v>
      </c>
      <c r="J10" s="40">
        <f>Rezultāti!J30</f>
        <v>187</v>
      </c>
      <c r="K10" s="40">
        <f>Rezultāti!K30</f>
        <v>244</v>
      </c>
      <c r="L10" s="40">
        <f>Rezultāti!L30</f>
        <v>1180</v>
      </c>
      <c r="M10" s="40">
        <f>Rezultāti!M30</f>
        <v>48</v>
      </c>
      <c r="N10" s="40">
        <f>Rezultāti!N30</f>
        <v>1228</v>
      </c>
      <c r="O10" s="96">
        <f>Rezultāti!O30</f>
        <v>196.66666666666666</v>
      </c>
      <c r="P10" s="109">
        <f>O10+8</f>
        <v>204.66666666666666</v>
      </c>
      <c r="Q10" s="36">
        <f>N10-N19</f>
        <v>90</v>
      </c>
      <c r="R10" s="118"/>
      <c r="U10" s="24">
        <v>7</v>
      </c>
      <c r="V10" s="26" t="str">
        <f>Rezultāti!B49</f>
        <v>Olga Morozova</v>
      </c>
      <c r="W10" s="107" t="str">
        <f>Rezultāti!C49</f>
        <v>LABA</v>
      </c>
      <c r="X10" s="40" t="str">
        <f>Rezultāti!D49</f>
        <v>08B</v>
      </c>
      <c r="Y10" s="40">
        <f>Rezultāti!E49</f>
        <v>8</v>
      </c>
      <c r="Z10" s="40">
        <f>Rezultāti!F49</f>
        <v>169</v>
      </c>
      <c r="AA10" s="40">
        <f>Rezultāti!G49</f>
        <v>182</v>
      </c>
      <c r="AB10" s="40">
        <f>Rezultāti!H49</f>
        <v>189</v>
      </c>
      <c r="AC10" s="40">
        <f>Rezultāti!I49</f>
        <v>100</v>
      </c>
      <c r="AD10" s="40">
        <f>Rezultāti!J49</f>
        <v>135</v>
      </c>
      <c r="AE10" s="40">
        <f>Rezultāti!K49</f>
        <v>171</v>
      </c>
      <c r="AF10" s="40">
        <f>Rezultāti!L49</f>
        <v>946</v>
      </c>
      <c r="AG10" s="40">
        <f>Rezultāti!M49</f>
        <v>48</v>
      </c>
      <c r="AH10" s="40">
        <f>Rezultāti!N49</f>
        <v>994</v>
      </c>
      <c r="AI10" s="96">
        <f>Rezultāti!O49</f>
        <v>157.66666666666666</v>
      </c>
    </row>
    <row r="11" spans="1:35" s="13" customFormat="1" ht="25.5" customHeight="1">
      <c r="A11" s="32">
        <v>8</v>
      </c>
      <c r="B11" s="26" t="str">
        <f>Rezultāti!B14</f>
        <v>Ints Krievkalns</v>
      </c>
      <c r="C11" s="40" t="str">
        <f>Rezultāti!C14</f>
        <v>-</v>
      </c>
      <c r="D11" s="40" t="str">
        <f>Rezultāti!D14</f>
        <v>07A</v>
      </c>
      <c r="E11" s="40">
        <f>Rezultāti!E14</f>
        <v>0</v>
      </c>
      <c r="F11" s="40">
        <f>Rezultāti!F14</f>
        <v>181</v>
      </c>
      <c r="G11" s="40">
        <f>Rezultāti!G14</f>
        <v>216</v>
      </c>
      <c r="H11" s="40">
        <f>Rezultāti!H14</f>
        <v>245</v>
      </c>
      <c r="I11" s="40">
        <f>Rezultāti!I14</f>
        <v>151</v>
      </c>
      <c r="J11" s="40">
        <f>Rezultāti!J14</f>
        <v>233</v>
      </c>
      <c r="K11" s="40">
        <f>Rezultāti!K14</f>
        <v>174</v>
      </c>
      <c r="L11" s="40">
        <f>Rezultāti!L14</f>
        <v>1200</v>
      </c>
      <c r="M11" s="40">
        <f>Rezultāti!M14</f>
        <v>0</v>
      </c>
      <c r="N11" s="40">
        <f>Rezultāti!N14</f>
        <v>1200</v>
      </c>
      <c r="O11" s="96">
        <f>Rezultāti!O14</f>
        <v>200</v>
      </c>
      <c r="P11" s="109">
        <f t="shared" ref="P11:P24" si="0">O11</f>
        <v>200</v>
      </c>
      <c r="Q11" s="36">
        <f>N11-N19</f>
        <v>62</v>
      </c>
      <c r="R11" s="118"/>
      <c r="U11" s="24">
        <v>8</v>
      </c>
      <c r="V11" s="26" t="str">
        <f>Rezultāti!B4</f>
        <v>Dace Anspaka</v>
      </c>
      <c r="W11" s="107" t="str">
        <f>Rezultāti!C4</f>
        <v>LABA</v>
      </c>
      <c r="X11" s="40" t="str">
        <f>Rezultāti!D4</f>
        <v>02A</v>
      </c>
      <c r="Y11" s="40">
        <f>Rezultāti!E4</f>
        <v>8</v>
      </c>
      <c r="Z11" s="40">
        <f>Rezultāti!F4</f>
        <v>177</v>
      </c>
      <c r="AA11" s="40">
        <f>Rezultāti!G4</f>
        <v>142</v>
      </c>
      <c r="AB11" s="40">
        <f>Rezultāti!H4</f>
        <v>203</v>
      </c>
      <c r="AC11" s="40">
        <f>Rezultāti!I4</f>
        <v>146</v>
      </c>
      <c r="AD11" s="40">
        <f>Rezultāti!J4</f>
        <v>114</v>
      </c>
      <c r="AE11" s="40">
        <f>Rezultāti!K4</f>
        <v>157</v>
      </c>
      <c r="AF11" s="40">
        <f>Rezultāti!L4</f>
        <v>939</v>
      </c>
      <c r="AG11" s="40">
        <f>Rezultāti!M4</f>
        <v>48</v>
      </c>
      <c r="AH11" s="40">
        <f>Rezultāti!N4</f>
        <v>987</v>
      </c>
      <c r="AI11" s="96">
        <f>Rezultāti!O4</f>
        <v>156.5</v>
      </c>
    </row>
    <row r="12" spans="1:35" s="13" customFormat="1" ht="25.5" customHeight="1">
      <c r="A12" s="31">
        <v>9</v>
      </c>
      <c r="B12" s="26" t="str">
        <f>Rezultāti!B17</f>
        <v>Andrejs Zilgalvis</v>
      </c>
      <c r="C12" s="40" t="str">
        <f>Rezultāti!C17</f>
        <v>-</v>
      </c>
      <c r="D12" s="40" t="str">
        <f>Rezultāti!D17</f>
        <v>08B</v>
      </c>
      <c r="E12" s="40">
        <f>Rezultāti!E17</f>
        <v>0</v>
      </c>
      <c r="F12" s="40">
        <f>Rezultāti!F17</f>
        <v>215</v>
      </c>
      <c r="G12" s="40">
        <f>Rezultāti!G17</f>
        <v>248</v>
      </c>
      <c r="H12" s="40">
        <f>Rezultāti!H17</f>
        <v>184</v>
      </c>
      <c r="I12" s="40">
        <f>Rezultāti!I17</f>
        <v>206</v>
      </c>
      <c r="J12" s="40">
        <f>Rezultāti!J17</f>
        <v>185</v>
      </c>
      <c r="K12" s="40">
        <f>Rezultāti!K17</f>
        <v>162</v>
      </c>
      <c r="L12" s="40">
        <f>Rezultāti!L17</f>
        <v>1200</v>
      </c>
      <c r="M12" s="40">
        <f>Rezultāti!M17</f>
        <v>0</v>
      </c>
      <c r="N12" s="40">
        <f>Rezultāti!N17</f>
        <v>1200</v>
      </c>
      <c r="O12" s="96">
        <f>Rezultāti!O17</f>
        <v>200</v>
      </c>
      <c r="P12" s="109">
        <f t="shared" si="0"/>
        <v>200</v>
      </c>
      <c r="Q12" s="36">
        <f>N12-N19</f>
        <v>62</v>
      </c>
      <c r="R12" s="118"/>
      <c r="U12" s="24">
        <v>9</v>
      </c>
      <c r="V12" s="26" t="str">
        <f>Rezultāti!B39</f>
        <v>Jeļena Kuruško</v>
      </c>
      <c r="W12" s="107" t="str">
        <f>Rezultāti!C39</f>
        <v>LABA</v>
      </c>
      <c r="X12" s="40" t="str">
        <f>Rezultāti!D39</f>
        <v>03B</v>
      </c>
      <c r="Y12" s="40">
        <f>Rezultāti!E39</f>
        <v>8</v>
      </c>
      <c r="Z12" s="40">
        <f>Rezultāti!F39</f>
        <v>111</v>
      </c>
      <c r="AA12" s="40">
        <f>Rezultāti!G39</f>
        <v>214</v>
      </c>
      <c r="AB12" s="40">
        <f>Rezultāti!H39</f>
        <v>144</v>
      </c>
      <c r="AC12" s="40">
        <f>Rezultāti!I39</f>
        <v>178</v>
      </c>
      <c r="AD12" s="40">
        <f>Rezultāti!J39</f>
        <v>130</v>
      </c>
      <c r="AE12" s="40">
        <f>Rezultāti!K39</f>
        <v>152</v>
      </c>
      <c r="AF12" s="40">
        <f>Rezultāti!L39</f>
        <v>929</v>
      </c>
      <c r="AG12" s="40">
        <f>Rezultāti!M39</f>
        <v>48</v>
      </c>
      <c r="AH12" s="40">
        <f>Rezultāti!N39</f>
        <v>977</v>
      </c>
      <c r="AI12" s="96">
        <f>Rezultāti!O39</f>
        <v>154.83333333333334</v>
      </c>
    </row>
    <row r="13" spans="1:35" s="13" customFormat="1" ht="25.5" customHeight="1">
      <c r="A13" s="32">
        <v>10</v>
      </c>
      <c r="B13" s="26" t="str">
        <f>Rezultāti!B45</f>
        <v>Edgars Poišs</v>
      </c>
      <c r="C13" s="40" t="str">
        <f>Rezultāti!C45</f>
        <v>LABA</v>
      </c>
      <c r="D13" s="40" t="str">
        <f>Rezultāti!D45</f>
        <v>06B</v>
      </c>
      <c r="E13" s="40">
        <f>Rezultāti!E45</f>
        <v>0</v>
      </c>
      <c r="F13" s="40">
        <f>Rezultāti!F45</f>
        <v>223</v>
      </c>
      <c r="G13" s="40">
        <f>Rezultāti!G45</f>
        <v>163</v>
      </c>
      <c r="H13" s="40">
        <f>Rezultāti!H45</f>
        <v>245</v>
      </c>
      <c r="I13" s="40">
        <f>Rezultāti!I45</f>
        <v>205</v>
      </c>
      <c r="J13" s="40">
        <f>Rezultāti!J45</f>
        <v>166</v>
      </c>
      <c r="K13" s="40">
        <f>Rezultāti!K45</f>
        <v>177</v>
      </c>
      <c r="L13" s="40">
        <f>Rezultāti!L45</f>
        <v>1179</v>
      </c>
      <c r="M13" s="40">
        <f>Rezultāti!M45</f>
        <v>0</v>
      </c>
      <c r="N13" s="40">
        <f>Rezultāti!N45</f>
        <v>1179</v>
      </c>
      <c r="O13" s="96">
        <f>Rezultāti!O45</f>
        <v>196.5</v>
      </c>
      <c r="P13" s="109">
        <f t="shared" si="0"/>
        <v>196.5</v>
      </c>
      <c r="Q13" s="36">
        <f>N13-N19</f>
        <v>41</v>
      </c>
      <c r="R13" s="118"/>
      <c r="W13" s="10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:35" s="13" customFormat="1" ht="25.5" customHeight="1">
      <c r="A14" s="32">
        <v>11</v>
      </c>
      <c r="B14" s="26" t="str">
        <f>Rezultāti!B35</f>
        <v>Jānis Zalītis</v>
      </c>
      <c r="C14" s="40" t="str">
        <f>Rezultāti!C35</f>
        <v>-</v>
      </c>
      <c r="D14" s="40" t="str">
        <f>Rezultāti!D35</f>
        <v>09B</v>
      </c>
      <c r="E14" s="40">
        <f>Rezultāti!E35</f>
        <v>0</v>
      </c>
      <c r="F14" s="40">
        <f>Rezultāti!F35</f>
        <v>222</v>
      </c>
      <c r="G14" s="40">
        <f>Rezultāti!G35</f>
        <v>205</v>
      </c>
      <c r="H14" s="40">
        <f>Rezultāti!H35</f>
        <v>202</v>
      </c>
      <c r="I14" s="40">
        <f>Rezultāti!I35</f>
        <v>215</v>
      </c>
      <c r="J14" s="40">
        <f>Rezultāti!J35</f>
        <v>166</v>
      </c>
      <c r="K14" s="40">
        <f>Rezultāti!K35</f>
        <v>168</v>
      </c>
      <c r="L14" s="40">
        <f>Rezultāti!L35</f>
        <v>1178</v>
      </c>
      <c r="M14" s="40">
        <f>Rezultāti!M35</f>
        <v>0</v>
      </c>
      <c r="N14" s="40">
        <f>Rezultāti!N35</f>
        <v>1178</v>
      </c>
      <c r="O14" s="96">
        <f>Rezultāti!O35</f>
        <v>196.33333333333334</v>
      </c>
      <c r="P14" s="109">
        <f t="shared" si="0"/>
        <v>196.33333333333334</v>
      </c>
      <c r="Q14" s="36">
        <f>N14-N19</f>
        <v>40</v>
      </c>
      <c r="R14" s="118"/>
      <c r="W14" s="10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5" s="13" customFormat="1" ht="25.5" customHeight="1">
      <c r="A15" s="32">
        <v>12</v>
      </c>
      <c r="B15" s="26" t="str">
        <f>Rezultāti!B46</f>
        <v>Aleksandrs Titkovs</v>
      </c>
      <c r="C15" s="40" t="str">
        <f>Rezultāti!C46</f>
        <v>LABA</v>
      </c>
      <c r="D15" s="40" t="str">
        <f>Rezultāti!D46</f>
        <v>07A</v>
      </c>
      <c r="E15" s="40">
        <f>Rezultāti!E46</f>
        <v>0</v>
      </c>
      <c r="F15" s="40">
        <f>Rezultāti!F46</f>
        <v>212</v>
      </c>
      <c r="G15" s="40">
        <f>Rezultāti!G46</f>
        <v>177</v>
      </c>
      <c r="H15" s="40">
        <f>Rezultāti!H46</f>
        <v>220</v>
      </c>
      <c r="I15" s="40">
        <f>Rezultāti!I46</f>
        <v>195</v>
      </c>
      <c r="J15" s="40">
        <f>Rezultāti!J46</f>
        <v>190</v>
      </c>
      <c r="K15" s="40">
        <f>Rezultāti!K46</f>
        <v>179</v>
      </c>
      <c r="L15" s="40">
        <f>Rezultāti!L46</f>
        <v>1173</v>
      </c>
      <c r="M15" s="40">
        <f>Rezultāti!M46</f>
        <v>0</v>
      </c>
      <c r="N15" s="40">
        <f>Rezultāti!N46</f>
        <v>1173</v>
      </c>
      <c r="O15" s="96">
        <f>Rezultāti!O46</f>
        <v>195.5</v>
      </c>
      <c r="P15" s="109">
        <f t="shared" si="0"/>
        <v>195.5</v>
      </c>
      <c r="Q15" s="36">
        <f>N15-N19</f>
        <v>35</v>
      </c>
      <c r="R15" s="118"/>
      <c r="W15" s="10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35" s="13" customFormat="1" ht="25.5" customHeight="1">
      <c r="A16" s="31">
        <v>13</v>
      </c>
      <c r="B16" s="26" t="str">
        <f>Rezultāti!B47</f>
        <v>Dmitrijs Dumcevs</v>
      </c>
      <c r="C16" s="40" t="str">
        <f>Rezultāti!C47</f>
        <v>LABA</v>
      </c>
      <c r="D16" s="40" t="str">
        <f>Rezultāti!D47</f>
        <v>07B</v>
      </c>
      <c r="E16" s="40">
        <f>Rezultāti!E47</f>
        <v>0</v>
      </c>
      <c r="F16" s="40">
        <f>Rezultāti!F47</f>
        <v>162</v>
      </c>
      <c r="G16" s="40">
        <f>Rezultāti!G47</f>
        <v>171</v>
      </c>
      <c r="H16" s="40">
        <f>Rezultāti!H47</f>
        <v>235</v>
      </c>
      <c r="I16" s="40">
        <f>Rezultāti!I47</f>
        <v>192</v>
      </c>
      <c r="J16" s="40">
        <f>Rezultāti!J47</f>
        <v>203</v>
      </c>
      <c r="K16" s="40">
        <f>Rezultāti!K47</f>
        <v>197</v>
      </c>
      <c r="L16" s="40">
        <f>Rezultāti!L47</f>
        <v>1160</v>
      </c>
      <c r="M16" s="40">
        <f>Rezultāti!M47</f>
        <v>0</v>
      </c>
      <c r="N16" s="40">
        <f>Rezultāti!N47</f>
        <v>1160</v>
      </c>
      <c r="O16" s="96">
        <f>Rezultāti!O47</f>
        <v>193.33333333333334</v>
      </c>
      <c r="P16" s="109">
        <f t="shared" si="0"/>
        <v>193.33333333333334</v>
      </c>
      <c r="Q16" s="36">
        <f>N16-N19</f>
        <v>22</v>
      </c>
      <c r="R16" s="118"/>
      <c r="W16" s="10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5" s="13" customFormat="1" ht="25.5" customHeight="1">
      <c r="A17" s="32">
        <v>14</v>
      </c>
      <c r="B17" s="26" t="str">
        <f>Rezultāti!B29</f>
        <v>Igors Gnocs</v>
      </c>
      <c r="C17" s="40" t="str">
        <f>Rezultāti!C29</f>
        <v>LABA</v>
      </c>
      <c r="D17" s="40" t="str">
        <f>Rezultāti!D29</f>
        <v>06B</v>
      </c>
      <c r="E17" s="40">
        <f>Rezultāti!E29</f>
        <v>0</v>
      </c>
      <c r="F17" s="40">
        <f>Rezultāti!F29</f>
        <v>172</v>
      </c>
      <c r="G17" s="40">
        <f>Rezultāti!G29</f>
        <v>217</v>
      </c>
      <c r="H17" s="40">
        <f>Rezultāti!H29</f>
        <v>214</v>
      </c>
      <c r="I17" s="40">
        <f>Rezultāti!I29</f>
        <v>199</v>
      </c>
      <c r="J17" s="40">
        <f>Rezultāti!J29</f>
        <v>188</v>
      </c>
      <c r="K17" s="40">
        <f>Rezultāti!K29</f>
        <v>168</v>
      </c>
      <c r="L17" s="40">
        <f>Rezultāti!L29</f>
        <v>1158</v>
      </c>
      <c r="M17" s="40">
        <f>Rezultāti!M29</f>
        <v>0</v>
      </c>
      <c r="N17" s="40">
        <f>Rezultāti!N29</f>
        <v>1158</v>
      </c>
      <c r="O17" s="96">
        <f>Rezultāti!O29</f>
        <v>193</v>
      </c>
      <c r="P17" s="109">
        <f t="shared" si="0"/>
        <v>193</v>
      </c>
      <c r="Q17" s="36">
        <f>N17-N19</f>
        <v>20</v>
      </c>
      <c r="R17" s="118"/>
      <c r="W17" s="10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35" s="13" customFormat="1" ht="25.5" customHeight="1">
      <c r="A18" s="31">
        <v>15</v>
      </c>
      <c r="B18" s="26" t="str">
        <f>Rezultāti!B31</f>
        <v>Mārtiņš Vilnis</v>
      </c>
      <c r="C18" s="40" t="str">
        <f>Rezultāti!C31</f>
        <v>LABA</v>
      </c>
      <c r="D18" s="40" t="str">
        <f>Rezultāti!D31</f>
        <v>07B</v>
      </c>
      <c r="E18" s="40">
        <f>Rezultāti!E31</f>
        <v>0</v>
      </c>
      <c r="F18" s="40">
        <f>Rezultāti!F31</f>
        <v>183</v>
      </c>
      <c r="G18" s="40">
        <f>Rezultāti!G31</f>
        <v>194</v>
      </c>
      <c r="H18" s="40">
        <f>Rezultāti!H31</f>
        <v>168</v>
      </c>
      <c r="I18" s="40">
        <f>Rezultāti!I31</f>
        <v>204</v>
      </c>
      <c r="J18" s="40">
        <f>Rezultāti!J31</f>
        <v>217</v>
      </c>
      <c r="K18" s="40">
        <f>Rezultāti!K31</f>
        <v>181</v>
      </c>
      <c r="L18" s="40">
        <f>Rezultāti!L31</f>
        <v>1147</v>
      </c>
      <c r="M18" s="40">
        <f>Rezultāti!M31</f>
        <v>0</v>
      </c>
      <c r="N18" s="40">
        <f>Rezultāti!N31</f>
        <v>1147</v>
      </c>
      <c r="O18" s="96">
        <f>Rezultāti!O31</f>
        <v>191.16666666666666</v>
      </c>
      <c r="P18" s="109">
        <f t="shared" si="0"/>
        <v>191.16666666666666</v>
      </c>
      <c r="Q18" s="36">
        <f>N18-N19</f>
        <v>9</v>
      </c>
      <c r="R18" s="118"/>
      <c r="W18" s="10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:35" s="13" customFormat="1" ht="25.5" customHeight="1" thickBot="1">
      <c r="A19" s="33">
        <v>16</v>
      </c>
      <c r="B19" s="26" t="str">
        <f>Rezultāti!B28</f>
        <v>Māris Dukurs</v>
      </c>
      <c r="C19" s="40" t="str">
        <f>Rezultāti!C28</f>
        <v>LABA</v>
      </c>
      <c r="D19" s="40" t="str">
        <f>Rezultāti!D28</f>
        <v>06A</v>
      </c>
      <c r="E19" s="40">
        <f>Rezultāti!E28</f>
        <v>0</v>
      </c>
      <c r="F19" s="40">
        <f>Rezultāti!F28</f>
        <v>187</v>
      </c>
      <c r="G19" s="40">
        <f>Rezultāti!G28</f>
        <v>175</v>
      </c>
      <c r="H19" s="40">
        <f>Rezultāti!H28</f>
        <v>207</v>
      </c>
      <c r="I19" s="40">
        <f>Rezultāti!I28</f>
        <v>171</v>
      </c>
      <c r="J19" s="40">
        <f>Rezultāti!J28</f>
        <v>210</v>
      </c>
      <c r="K19" s="40">
        <f>Rezultāti!K28</f>
        <v>188</v>
      </c>
      <c r="L19" s="40">
        <f>Rezultāti!L28</f>
        <v>1138</v>
      </c>
      <c r="M19" s="40">
        <f>Rezultāti!M28</f>
        <v>0</v>
      </c>
      <c r="N19" s="40">
        <f>Rezultāti!N28</f>
        <v>1138</v>
      </c>
      <c r="O19" s="96">
        <f>Rezultāti!O28</f>
        <v>189.66666666666666</v>
      </c>
      <c r="P19" s="109">
        <f t="shared" si="0"/>
        <v>189.66666666666666</v>
      </c>
      <c r="Q19" s="37">
        <v>0</v>
      </c>
      <c r="R19" s="118"/>
      <c r="W19" s="10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:35" s="13" customFormat="1" ht="25.5" customHeight="1" thickTop="1">
      <c r="A20" s="23">
        <v>17</v>
      </c>
      <c r="B20" s="26" t="str">
        <f>Rezultāti!B8</f>
        <v>Aleksejs Jelisejevs</v>
      </c>
      <c r="C20" s="40" t="str">
        <f>Rezultāti!C8</f>
        <v>-</v>
      </c>
      <c r="D20" s="40" t="str">
        <f>Rezultāti!D8</f>
        <v>04A</v>
      </c>
      <c r="E20" s="40">
        <f>Rezultāti!E8</f>
        <v>0</v>
      </c>
      <c r="F20" s="40">
        <f>Rezultāti!F8</f>
        <v>211</v>
      </c>
      <c r="G20" s="40">
        <f>Rezultāti!G8</f>
        <v>214</v>
      </c>
      <c r="H20" s="40">
        <f>Rezultāti!H8</f>
        <v>235</v>
      </c>
      <c r="I20" s="40">
        <f>Rezultāti!I8</f>
        <v>187</v>
      </c>
      <c r="J20" s="40">
        <f>Rezultāti!J8</f>
        <v>126</v>
      </c>
      <c r="K20" s="40">
        <f>Rezultāti!K8</f>
        <v>156</v>
      </c>
      <c r="L20" s="40">
        <f>Rezultāti!L8</f>
        <v>1129</v>
      </c>
      <c r="M20" s="40">
        <f>Rezultāti!M8</f>
        <v>0</v>
      </c>
      <c r="N20" s="40">
        <f>Rezultāti!N8</f>
        <v>1129</v>
      </c>
      <c r="O20" s="96">
        <f>Rezultāti!O8</f>
        <v>188.16666666666666</v>
      </c>
      <c r="P20" s="109">
        <f t="shared" si="0"/>
        <v>188.16666666666666</v>
      </c>
      <c r="Q20" s="25">
        <f>N20-N19</f>
        <v>-9</v>
      </c>
      <c r="R20" s="118"/>
      <c r="W20" s="10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:35" s="13" customFormat="1" ht="25.5" customHeight="1">
      <c r="A21" s="24">
        <v>18</v>
      </c>
      <c r="B21" s="26" t="str">
        <f>Rezultāti!B20</f>
        <v>Sergejs Ļeonovs</v>
      </c>
      <c r="C21" s="40" t="str">
        <f>Rezultāti!C20</f>
        <v>LABA</v>
      </c>
      <c r="D21" s="40" t="str">
        <f>Rezultāti!D20</f>
        <v>02A</v>
      </c>
      <c r="E21" s="40">
        <f>Rezultāti!E20</f>
        <v>0</v>
      </c>
      <c r="F21" s="40">
        <f>Rezultāti!F20</f>
        <v>185</v>
      </c>
      <c r="G21" s="40">
        <f>Rezultāti!G20</f>
        <v>206</v>
      </c>
      <c r="H21" s="40">
        <f>Rezultāti!H20</f>
        <v>182</v>
      </c>
      <c r="I21" s="40">
        <f>Rezultāti!I20</f>
        <v>164</v>
      </c>
      <c r="J21" s="40">
        <f>Rezultāti!J20</f>
        <v>178</v>
      </c>
      <c r="K21" s="40">
        <f>Rezultāti!K20</f>
        <v>204</v>
      </c>
      <c r="L21" s="40">
        <f>Rezultāti!L20</f>
        <v>1119</v>
      </c>
      <c r="M21" s="40">
        <f>Rezultāti!M20</f>
        <v>0</v>
      </c>
      <c r="N21" s="40">
        <f>Rezultāti!N20</f>
        <v>1119</v>
      </c>
      <c r="O21" s="96">
        <f>Rezultāti!O20</f>
        <v>186.5</v>
      </c>
      <c r="P21" s="109">
        <f t="shared" si="0"/>
        <v>186.5</v>
      </c>
      <c r="Q21" s="25">
        <f>N21-N19</f>
        <v>-19</v>
      </c>
      <c r="R21" s="118"/>
      <c r="W21" s="10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:35" s="13" customFormat="1" ht="25.5" customHeight="1">
      <c r="A22" s="24">
        <v>19</v>
      </c>
      <c r="B22" s="26" t="str">
        <f>Rezultāti!B9</f>
        <v>Valdis Skudra</v>
      </c>
      <c r="C22" s="40" t="str">
        <f>Rezultāti!C9</f>
        <v>LABA</v>
      </c>
      <c r="D22" s="40" t="str">
        <f>Rezultāti!D9</f>
        <v>04B</v>
      </c>
      <c r="E22" s="40">
        <f>Rezultāti!E9</f>
        <v>0</v>
      </c>
      <c r="F22" s="40">
        <f>Rezultāti!F9</f>
        <v>192</v>
      </c>
      <c r="G22" s="40">
        <f>Rezultāti!G9</f>
        <v>202</v>
      </c>
      <c r="H22" s="40">
        <f>Rezultāti!H9</f>
        <v>169</v>
      </c>
      <c r="I22" s="40">
        <f>Rezultāti!I9</f>
        <v>174</v>
      </c>
      <c r="J22" s="40">
        <f>Rezultāti!J9</f>
        <v>191</v>
      </c>
      <c r="K22" s="40">
        <f>Rezultāti!K9</f>
        <v>191</v>
      </c>
      <c r="L22" s="40">
        <f>Rezultāti!L9</f>
        <v>1119</v>
      </c>
      <c r="M22" s="40">
        <f>Rezultāti!M9</f>
        <v>0</v>
      </c>
      <c r="N22" s="40">
        <f>Rezultāti!N9</f>
        <v>1119</v>
      </c>
      <c r="O22" s="96">
        <f>Rezultāti!O9</f>
        <v>186.5</v>
      </c>
      <c r="P22" s="109">
        <f t="shared" si="0"/>
        <v>186.5</v>
      </c>
      <c r="Q22" s="25">
        <f>N22-N19</f>
        <v>-19</v>
      </c>
      <c r="R22" s="118"/>
      <c r="W22" s="10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:35" s="13" customFormat="1" ht="25.5" customHeight="1">
      <c r="A23" s="24">
        <v>20</v>
      </c>
      <c r="B23" s="26" t="str">
        <f>Rezultāti!B26</f>
        <v>Ģirts Priekulis</v>
      </c>
      <c r="C23" s="40" t="str">
        <f>Rezultāti!C26</f>
        <v>LABA</v>
      </c>
      <c r="D23" s="40" t="str">
        <f>Rezultāti!D26</f>
        <v>05A</v>
      </c>
      <c r="E23" s="40">
        <f>Rezultāti!E26</f>
        <v>0</v>
      </c>
      <c r="F23" s="40">
        <f>Rezultāti!F26</f>
        <v>247</v>
      </c>
      <c r="G23" s="40">
        <f>Rezultāti!G26</f>
        <v>225</v>
      </c>
      <c r="H23" s="40">
        <f>Rezultāti!H26</f>
        <v>159</v>
      </c>
      <c r="I23" s="40">
        <f>Rezultāti!I26</f>
        <v>170</v>
      </c>
      <c r="J23" s="40">
        <f>Rezultāti!J26</f>
        <v>168</v>
      </c>
      <c r="K23" s="40">
        <f>Rezultāti!K26</f>
        <v>149</v>
      </c>
      <c r="L23" s="40">
        <f>Rezultāti!L26</f>
        <v>1118</v>
      </c>
      <c r="M23" s="40">
        <f>Rezultāti!M26</f>
        <v>0</v>
      </c>
      <c r="N23" s="40">
        <f>Rezultāti!N26</f>
        <v>1118</v>
      </c>
      <c r="O23" s="96">
        <f>Rezultāti!O26</f>
        <v>186.33333333333334</v>
      </c>
      <c r="P23" s="109">
        <f t="shared" si="0"/>
        <v>186.33333333333334</v>
      </c>
      <c r="Q23" s="25">
        <f>N23-N19</f>
        <v>-20</v>
      </c>
      <c r="R23" s="118"/>
      <c r="W23" s="10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:35" s="13" customFormat="1" ht="25.5" customHeight="1">
      <c r="A24" s="24">
        <v>21</v>
      </c>
      <c r="B24" s="26" t="str">
        <f>Rezultāti!B6</f>
        <v>Nazars Poršņevs</v>
      </c>
      <c r="C24" s="40" t="str">
        <f>Rezultāti!C6</f>
        <v>LABA</v>
      </c>
      <c r="D24" s="40" t="str">
        <f>Rezultāti!D6</f>
        <v>03A</v>
      </c>
      <c r="E24" s="40">
        <f>Rezultāti!E6</f>
        <v>0</v>
      </c>
      <c r="F24" s="40">
        <f>Rezultāti!F6</f>
        <v>212</v>
      </c>
      <c r="G24" s="40">
        <f>Rezultāti!G6</f>
        <v>214</v>
      </c>
      <c r="H24" s="40">
        <f>Rezultāti!H6</f>
        <v>139</v>
      </c>
      <c r="I24" s="40">
        <f>Rezultāti!I6</f>
        <v>159</v>
      </c>
      <c r="J24" s="40">
        <f>Rezultāti!J6</f>
        <v>170</v>
      </c>
      <c r="K24" s="40">
        <f>Rezultāti!K6</f>
        <v>221</v>
      </c>
      <c r="L24" s="40">
        <f>Rezultāti!L6</f>
        <v>1115</v>
      </c>
      <c r="M24" s="40">
        <f>Rezultāti!M6</f>
        <v>0</v>
      </c>
      <c r="N24" s="40">
        <f>Rezultāti!N6</f>
        <v>1115</v>
      </c>
      <c r="O24" s="96">
        <f>Rezultāti!O6</f>
        <v>185.83333333333334</v>
      </c>
      <c r="P24" s="109">
        <f t="shared" si="0"/>
        <v>185.83333333333334</v>
      </c>
      <c r="Q24" s="25">
        <f>N24-N19</f>
        <v>-23</v>
      </c>
      <c r="R24" s="118"/>
      <c r="W24" s="10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:35" s="13" customFormat="1" ht="25.5" customHeight="1">
      <c r="A25" s="24">
        <v>22</v>
      </c>
      <c r="B25" s="66" t="str">
        <f>Rezultāti!B25</f>
        <v>Evija Vende-Priekule</v>
      </c>
      <c r="C25" s="40" t="str">
        <f>Rezultāti!C25</f>
        <v>LABA</v>
      </c>
      <c r="D25" s="40" t="str">
        <f>Rezultāti!D25</f>
        <v>04B</v>
      </c>
      <c r="E25" s="40">
        <f>Rezultāti!E25</f>
        <v>8</v>
      </c>
      <c r="F25" s="40">
        <f>Rezultāti!F25</f>
        <v>158</v>
      </c>
      <c r="G25" s="40">
        <f>Rezultāti!G25</f>
        <v>163</v>
      </c>
      <c r="H25" s="40">
        <f>Rezultāti!H25</f>
        <v>183</v>
      </c>
      <c r="I25" s="40">
        <f>Rezultāti!I25</f>
        <v>182</v>
      </c>
      <c r="J25" s="40">
        <f>Rezultāti!J25</f>
        <v>202</v>
      </c>
      <c r="K25" s="40">
        <f>Rezultāti!K25</f>
        <v>179</v>
      </c>
      <c r="L25" s="40">
        <f>Rezultāti!L25</f>
        <v>1067</v>
      </c>
      <c r="M25" s="40">
        <f>Rezultāti!M25</f>
        <v>48</v>
      </c>
      <c r="N25" s="40">
        <f>Rezultāti!N25</f>
        <v>1115</v>
      </c>
      <c r="O25" s="96">
        <f>Rezultāti!O25</f>
        <v>177.83333333333334</v>
      </c>
      <c r="P25" s="109">
        <f>O25+8</f>
        <v>185.83333333333334</v>
      </c>
      <c r="Q25" s="25">
        <f>N25-N19</f>
        <v>-23</v>
      </c>
      <c r="R25" s="118"/>
      <c r="W25" s="10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:35" s="13" customFormat="1" ht="25.5" customHeight="1">
      <c r="A26" s="24">
        <v>23</v>
      </c>
      <c r="B26" s="26" t="str">
        <f>Rezultāti!B13</f>
        <v>Svetlana Jemeljanova</v>
      </c>
      <c r="C26" s="40" t="str">
        <f>Rezultāti!C13</f>
        <v>LABA</v>
      </c>
      <c r="D26" s="40" t="str">
        <f>Rezultāti!D13</f>
        <v>06B</v>
      </c>
      <c r="E26" s="40">
        <f>Rezultāti!E13</f>
        <v>8</v>
      </c>
      <c r="F26" s="40">
        <f>Rezultāti!F13</f>
        <v>163</v>
      </c>
      <c r="G26" s="40">
        <f>Rezultāti!G13</f>
        <v>188</v>
      </c>
      <c r="H26" s="40">
        <f>Rezultāti!H13</f>
        <v>168</v>
      </c>
      <c r="I26" s="40">
        <f>Rezultāti!I13</f>
        <v>180</v>
      </c>
      <c r="J26" s="40">
        <f>Rezultāti!J13</f>
        <v>158</v>
      </c>
      <c r="K26" s="40">
        <f>Rezultāti!K13</f>
        <v>203</v>
      </c>
      <c r="L26" s="40">
        <f>Rezultāti!L13</f>
        <v>1060</v>
      </c>
      <c r="M26" s="40">
        <f>Rezultāti!M13</f>
        <v>48</v>
      </c>
      <c r="N26" s="40">
        <f>Rezultāti!N13</f>
        <v>1108</v>
      </c>
      <c r="O26" s="96">
        <f>Rezultāti!O13</f>
        <v>176.66666666666666</v>
      </c>
      <c r="P26" s="109">
        <f>O26+8</f>
        <v>184.66666666666666</v>
      </c>
      <c r="Q26" s="25">
        <f>N26-N19</f>
        <v>-30</v>
      </c>
      <c r="R26" s="118"/>
      <c r="W26" s="10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:35" s="13" customFormat="1" ht="25.5" customHeight="1">
      <c r="A27" s="24">
        <v>24</v>
      </c>
      <c r="B27" s="26" t="str">
        <f>Rezultāti!B22</f>
        <v>Maksims Jefimovs</v>
      </c>
      <c r="C27" s="40" t="str">
        <f>Rezultāti!C22</f>
        <v>LABA</v>
      </c>
      <c r="D27" s="40" t="str">
        <f>Rezultāti!D22</f>
        <v>03A</v>
      </c>
      <c r="E27" s="40">
        <f>Rezultāti!E22</f>
        <v>0</v>
      </c>
      <c r="F27" s="40">
        <f>Rezultāti!F22</f>
        <v>184</v>
      </c>
      <c r="G27" s="40">
        <f>Rezultāti!G22</f>
        <v>184</v>
      </c>
      <c r="H27" s="40">
        <f>Rezultāti!H22</f>
        <v>184</v>
      </c>
      <c r="I27" s="40">
        <f>Rezultāti!I22</f>
        <v>165</v>
      </c>
      <c r="J27" s="40">
        <f>Rezultāti!J22</f>
        <v>187</v>
      </c>
      <c r="K27" s="40">
        <f>Rezultāti!K22</f>
        <v>198</v>
      </c>
      <c r="L27" s="40">
        <f>Rezultāti!L22</f>
        <v>1102</v>
      </c>
      <c r="M27" s="40">
        <f>Rezultāti!M22</f>
        <v>0</v>
      </c>
      <c r="N27" s="40">
        <f>Rezultāti!N22</f>
        <v>1102</v>
      </c>
      <c r="O27" s="96">
        <f>Rezultāti!O22</f>
        <v>183.66666666666666</v>
      </c>
      <c r="P27" s="109">
        <f>O27</f>
        <v>183.66666666666666</v>
      </c>
      <c r="Q27" s="25">
        <f>N27-N19</f>
        <v>-36</v>
      </c>
      <c r="R27" s="118"/>
      <c r="W27" s="10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:35" s="13" customFormat="1" ht="25.5" customHeight="1">
      <c r="A28" s="24">
        <v>25</v>
      </c>
      <c r="B28" s="105" t="str">
        <f>Rezultāti!B15</f>
        <v>Linda Tomsone</v>
      </c>
      <c r="C28" s="40" t="str">
        <f>Rezultāti!C15</f>
        <v>LABA</v>
      </c>
      <c r="D28" s="40" t="str">
        <f>Rezultāti!D15</f>
        <v>07B</v>
      </c>
      <c r="E28" s="40">
        <f>Rezultāti!E15</f>
        <v>8</v>
      </c>
      <c r="F28" s="40">
        <f>Rezultāti!F15</f>
        <v>195</v>
      </c>
      <c r="G28" s="40">
        <f>Rezultāti!G15</f>
        <v>166</v>
      </c>
      <c r="H28" s="40">
        <f>Rezultāti!H15</f>
        <v>157</v>
      </c>
      <c r="I28" s="40">
        <f>Rezultāti!I15</f>
        <v>149</v>
      </c>
      <c r="J28" s="40">
        <f>Rezultāti!J15</f>
        <v>173</v>
      </c>
      <c r="K28" s="40">
        <f>Rezultāti!K15</f>
        <v>189</v>
      </c>
      <c r="L28" s="40">
        <f>Rezultāti!L15</f>
        <v>1029</v>
      </c>
      <c r="M28" s="40">
        <f>Rezultāti!M15</f>
        <v>48</v>
      </c>
      <c r="N28" s="40">
        <f>Rezultāti!N15</f>
        <v>1077</v>
      </c>
      <c r="O28" s="96">
        <f>Rezultāti!O15</f>
        <v>171.5</v>
      </c>
      <c r="P28" s="109">
        <f>O28+8</f>
        <v>179.5</v>
      </c>
      <c r="Q28" s="25">
        <f>N28-N19</f>
        <v>-61</v>
      </c>
      <c r="R28" s="118"/>
      <c r="W28" s="10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5" s="13" customFormat="1" ht="25.5" customHeight="1">
      <c r="A29" s="24">
        <v>26</v>
      </c>
      <c r="B29" s="26" t="str">
        <f>Rezultāti!B24</f>
        <v>Artemijs Hudjakovs</v>
      </c>
      <c r="C29" s="40" t="str">
        <f>Rezultāti!C24</f>
        <v>LABA</v>
      </c>
      <c r="D29" s="40" t="str">
        <f>Rezultāti!D24</f>
        <v>04A</v>
      </c>
      <c r="E29" s="40">
        <f>Rezultāti!E24</f>
        <v>8</v>
      </c>
      <c r="F29" s="40">
        <f>Rezultāti!F24</f>
        <v>150</v>
      </c>
      <c r="G29" s="40">
        <f>Rezultāti!G24</f>
        <v>153</v>
      </c>
      <c r="H29" s="40">
        <f>Rezultāti!H24</f>
        <v>135</v>
      </c>
      <c r="I29" s="40">
        <f>Rezultāti!I24</f>
        <v>189</v>
      </c>
      <c r="J29" s="40">
        <f>Rezultāti!J24</f>
        <v>231</v>
      </c>
      <c r="K29" s="40">
        <f>Rezultāti!K24</f>
        <v>171</v>
      </c>
      <c r="L29" s="40">
        <f>Rezultāti!L24</f>
        <v>1029</v>
      </c>
      <c r="M29" s="40">
        <f>Rezultāti!M24</f>
        <v>48</v>
      </c>
      <c r="N29" s="40">
        <f>Rezultāti!N24</f>
        <v>1077</v>
      </c>
      <c r="O29" s="96">
        <f>Rezultāti!O24</f>
        <v>171.5</v>
      </c>
      <c r="P29" s="109">
        <f>O29+8</f>
        <v>179.5</v>
      </c>
      <c r="Q29" s="25">
        <f>N29-N19</f>
        <v>-61</v>
      </c>
      <c r="R29" s="118"/>
      <c r="W29" s="10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s="13" customFormat="1" ht="25.5" customHeight="1">
      <c r="A30" s="24">
        <v>27</v>
      </c>
      <c r="B30" s="26" t="str">
        <f>Rezultāti!B12</f>
        <v>Jānis Nalivaiko</v>
      </c>
      <c r="C30" s="40" t="str">
        <f>Rezultāti!C12</f>
        <v>-</v>
      </c>
      <c r="D30" s="40" t="str">
        <f>Rezultāti!D12</f>
        <v>06A</v>
      </c>
      <c r="E30" s="40">
        <f>Rezultāti!E12</f>
        <v>0</v>
      </c>
      <c r="F30" s="40">
        <f>Rezultāti!F12</f>
        <v>185</v>
      </c>
      <c r="G30" s="40">
        <f>Rezultāti!G12</f>
        <v>162</v>
      </c>
      <c r="H30" s="40">
        <f>Rezultāti!H12</f>
        <v>206</v>
      </c>
      <c r="I30" s="40">
        <f>Rezultāti!I12</f>
        <v>163</v>
      </c>
      <c r="J30" s="40">
        <f>Rezultāti!J12</f>
        <v>149</v>
      </c>
      <c r="K30" s="40">
        <f>Rezultāti!K12</f>
        <v>180</v>
      </c>
      <c r="L30" s="40">
        <f>Rezultāti!L12</f>
        <v>1045</v>
      </c>
      <c r="M30" s="40">
        <f>Rezultāti!M12</f>
        <v>0</v>
      </c>
      <c r="N30" s="40">
        <f>Rezultāti!N12</f>
        <v>1045</v>
      </c>
      <c r="O30" s="96">
        <f>Rezultāti!O12</f>
        <v>174.16666666666666</v>
      </c>
      <c r="P30" s="109">
        <f>O30</f>
        <v>174.16666666666666</v>
      </c>
      <c r="Q30" s="25">
        <f>N30-N19</f>
        <v>-93</v>
      </c>
      <c r="R30" s="118"/>
      <c r="W30" s="10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35" s="13" customFormat="1" ht="25.5" customHeight="1">
      <c r="A31" s="24">
        <v>28</v>
      </c>
      <c r="B31" s="26" t="str">
        <f>Rezultāti!B33</f>
        <v>Toms Pultraks</v>
      </c>
      <c r="C31" s="40" t="str">
        <f>Rezultāti!C33</f>
        <v>LABA</v>
      </c>
      <c r="D31" s="40" t="str">
        <f>Rezultāti!D33</f>
        <v>08B</v>
      </c>
      <c r="E31" s="40">
        <f>Rezultāti!E33</f>
        <v>0</v>
      </c>
      <c r="F31" s="40">
        <f>Rezultāti!F33</f>
        <v>152</v>
      </c>
      <c r="G31" s="40">
        <f>Rezultāti!G33</f>
        <v>191</v>
      </c>
      <c r="H31" s="40">
        <f>Rezultāti!H33</f>
        <v>174</v>
      </c>
      <c r="I31" s="40">
        <f>Rezultāti!I33</f>
        <v>170</v>
      </c>
      <c r="J31" s="40">
        <f>Rezultāti!J33</f>
        <v>189</v>
      </c>
      <c r="K31" s="40">
        <f>Rezultāti!K33</f>
        <v>169</v>
      </c>
      <c r="L31" s="40">
        <f>Rezultāti!L33</f>
        <v>1045</v>
      </c>
      <c r="M31" s="40">
        <f>Rezultāti!M33</f>
        <v>0</v>
      </c>
      <c r="N31" s="40">
        <f>Rezultāti!N33</f>
        <v>1045</v>
      </c>
      <c r="O31" s="96">
        <f>Rezultāti!O33</f>
        <v>174.16666666666666</v>
      </c>
      <c r="P31" s="109">
        <f>O31</f>
        <v>174.16666666666666</v>
      </c>
      <c r="Q31" s="25">
        <f>N31-N19</f>
        <v>-93</v>
      </c>
      <c r="R31" s="118"/>
      <c r="W31" s="10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s="13" customFormat="1" ht="25.5" customHeight="1">
      <c r="A32" s="24">
        <v>29</v>
      </c>
      <c r="B32" s="26" t="str">
        <f>Rezultāti!B36</f>
        <v>Artūrs Zavjalovs</v>
      </c>
      <c r="C32" s="40" t="str">
        <f>Rezultāti!C36</f>
        <v>LABA</v>
      </c>
      <c r="D32" s="40" t="str">
        <f>Rezultāti!D36</f>
        <v>02A</v>
      </c>
      <c r="E32" s="40">
        <f>Rezultāti!E36</f>
        <v>0</v>
      </c>
      <c r="F32" s="40">
        <f>Rezultāti!F36</f>
        <v>201</v>
      </c>
      <c r="G32" s="40">
        <f>Rezultāti!G36</f>
        <v>190</v>
      </c>
      <c r="H32" s="40">
        <f>Rezultāti!H36</f>
        <v>199</v>
      </c>
      <c r="I32" s="40">
        <f>Rezultāti!I36</f>
        <v>147</v>
      </c>
      <c r="J32" s="40">
        <f>Rezultāti!J36</f>
        <v>126</v>
      </c>
      <c r="K32" s="40">
        <f>Rezultāti!K36</f>
        <v>180</v>
      </c>
      <c r="L32" s="40">
        <f>Rezultāti!L36</f>
        <v>1043</v>
      </c>
      <c r="M32" s="40">
        <f>Rezultāti!M36</f>
        <v>0</v>
      </c>
      <c r="N32" s="40">
        <f>Rezultāti!N36</f>
        <v>1043</v>
      </c>
      <c r="O32" s="96">
        <f>Rezultāti!O36</f>
        <v>173.83333333333334</v>
      </c>
      <c r="P32" s="109">
        <f>O32</f>
        <v>173.83333333333334</v>
      </c>
      <c r="Q32" s="25">
        <f>N32-N19</f>
        <v>-95</v>
      </c>
      <c r="R32" s="118"/>
      <c r="W32" s="10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s="13" customFormat="1" ht="25.5" customHeight="1">
      <c r="A33" s="24">
        <v>30</v>
      </c>
      <c r="B33" s="106" t="str">
        <f>Rezultāti!B23</f>
        <v>Dainis Mauriņš</v>
      </c>
      <c r="C33" s="40" t="str">
        <f>Rezultāti!C23</f>
        <v>-</v>
      </c>
      <c r="D33" s="40" t="str">
        <f>Rezultāti!D23</f>
        <v>03B</v>
      </c>
      <c r="E33" s="40">
        <f>Rezultāti!E23</f>
        <v>0</v>
      </c>
      <c r="F33" s="40">
        <f>Rezultāti!F23</f>
        <v>181</v>
      </c>
      <c r="G33" s="40">
        <f>Rezultāti!G23</f>
        <v>206</v>
      </c>
      <c r="H33" s="40">
        <f>Rezultāti!H23</f>
        <v>141</v>
      </c>
      <c r="I33" s="40">
        <f>Rezultāti!I23</f>
        <v>179</v>
      </c>
      <c r="J33" s="40">
        <f>Rezultāti!J23</f>
        <v>135</v>
      </c>
      <c r="K33" s="40">
        <f>Rezultāti!K23</f>
        <v>193</v>
      </c>
      <c r="L33" s="40">
        <f>Rezultāti!L23</f>
        <v>1035</v>
      </c>
      <c r="M33" s="40">
        <f>Rezultāti!M23</f>
        <v>0</v>
      </c>
      <c r="N33" s="40">
        <f>Rezultāti!N23</f>
        <v>1035</v>
      </c>
      <c r="O33" s="96">
        <f>Rezultāti!O23</f>
        <v>172.5</v>
      </c>
      <c r="P33" s="109">
        <f>O33</f>
        <v>172.5</v>
      </c>
      <c r="Q33" s="25">
        <f>N33-N19</f>
        <v>-103</v>
      </c>
      <c r="R33" s="118"/>
      <c r="W33" s="10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s="13" customFormat="1" ht="25.5" customHeight="1">
      <c r="A34" s="24">
        <v>31</v>
      </c>
      <c r="B34" s="26" t="str">
        <f>Rezultāti!B48</f>
        <v>Iveta Jakušonoka</v>
      </c>
      <c r="C34" s="40" t="str">
        <f>Rezultāti!C48</f>
        <v>LABA</v>
      </c>
      <c r="D34" s="40" t="str">
        <f>Rezultāti!D48</f>
        <v>08A</v>
      </c>
      <c r="E34" s="40">
        <f>Rezultāti!E48</f>
        <v>8</v>
      </c>
      <c r="F34" s="40">
        <f>Rezultāti!F48</f>
        <v>205</v>
      </c>
      <c r="G34" s="40">
        <f>Rezultāti!G48</f>
        <v>158</v>
      </c>
      <c r="H34" s="40">
        <f>Rezultāti!H48</f>
        <v>156</v>
      </c>
      <c r="I34" s="40">
        <f>Rezultāti!I48</f>
        <v>149</v>
      </c>
      <c r="J34" s="40">
        <f>Rezultāti!J48</f>
        <v>142</v>
      </c>
      <c r="K34" s="40">
        <f>Rezultāti!K48</f>
        <v>174</v>
      </c>
      <c r="L34" s="40">
        <f>Rezultāti!L48</f>
        <v>984</v>
      </c>
      <c r="M34" s="40">
        <f>Rezultāti!M48</f>
        <v>48</v>
      </c>
      <c r="N34" s="40">
        <f>Rezultāti!N48</f>
        <v>1032</v>
      </c>
      <c r="O34" s="96">
        <f>Rezultāti!O48</f>
        <v>164</v>
      </c>
      <c r="P34" s="109">
        <f>O34+8</f>
        <v>172</v>
      </c>
      <c r="Q34" s="25">
        <f>N34-N19</f>
        <v>-106</v>
      </c>
      <c r="R34" s="118"/>
      <c r="W34" s="10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s="13" customFormat="1" ht="25.5" customHeight="1">
      <c r="A35" s="24">
        <v>32</v>
      </c>
      <c r="B35" s="26" t="str">
        <f>Rezultāti!B10</f>
        <v>Keša Hudjakovs</v>
      </c>
      <c r="C35" s="40" t="str">
        <f>Rezultāti!C10</f>
        <v>LABA</v>
      </c>
      <c r="D35" s="40" t="str">
        <f>Rezultāti!D10</f>
        <v>05A</v>
      </c>
      <c r="E35" s="40">
        <f>Rezultāti!E10</f>
        <v>8</v>
      </c>
      <c r="F35" s="40">
        <f>Rezultāti!F10</f>
        <v>196</v>
      </c>
      <c r="G35" s="40">
        <f>Rezultāti!G10</f>
        <v>193</v>
      </c>
      <c r="H35" s="40">
        <f>Rezultāti!H10</f>
        <v>155</v>
      </c>
      <c r="I35" s="40">
        <f>Rezultāti!I10</f>
        <v>117</v>
      </c>
      <c r="J35" s="40">
        <f>Rezultāti!J10</f>
        <v>166</v>
      </c>
      <c r="K35" s="40">
        <f>Rezultāti!K10</f>
        <v>153</v>
      </c>
      <c r="L35" s="40">
        <f>Rezultāti!L10</f>
        <v>980</v>
      </c>
      <c r="M35" s="40">
        <f>Rezultāti!M10</f>
        <v>48</v>
      </c>
      <c r="N35" s="40">
        <f>Rezultāti!N10</f>
        <v>1028</v>
      </c>
      <c r="O35" s="96">
        <f>Rezultāti!O10</f>
        <v>163.33333333333334</v>
      </c>
      <c r="P35" s="109">
        <f>O35+8</f>
        <v>171.33333333333334</v>
      </c>
      <c r="Q35" s="25">
        <f>N35-N19</f>
        <v>-110</v>
      </c>
      <c r="R35" s="118"/>
      <c r="W35" s="10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s="13" customFormat="1" ht="25.5" customHeight="1">
      <c r="A36" s="24">
        <v>33</v>
      </c>
      <c r="B36" s="26" t="str">
        <f>Rezultāti!B40</f>
        <v>Andrejs Kuruško</v>
      </c>
      <c r="C36" s="40" t="str">
        <f>Rezultāti!C40</f>
        <v>LABA</v>
      </c>
      <c r="D36" s="40" t="str">
        <f>Rezultāti!D40</f>
        <v>04A</v>
      </c>
      <c r="E36" s="40">
        <f>Rezultāti!E40</f>
        <v>0</v>
      </c>
      <c r="F36" s="40">
        <f>Rezultāti!F40</f>
        <v>164</v>
      </c>
      <c r="G36" s="40">
        <f>Rezultāti!G40</f>
        <v>214</v>
      </c>
      <c r="H36" s="40">
        <f>Rezultāti!H40</f>
        <v>129</v>
      </c>
      <c r="I36" s="40">
        <f>Rezultāti!I40</f>
        <v>164</v>
      </c>
      <c r="J36" s="40">
        <f>Rezultāti!J40</f>
        <v>157</v>
      </c>
      <c r="K36" s="40">
        <f>Rezultāti!K40</f>
        <v>193</v>
      </c>
      <c r="L36" s="40">
        <f>Rezultāti!L40</f>
        <v>1021</v>
      </c>
      <c r="M36" s="40">
        <f>Rezultāti!M40</f>
        <v>0</v>
      </c>
      <c r="N36" s="40">
        <f>Rezultāti!N40</f>
        <v>1021</v>
      </c>
      <c r="O36" s="96">
        <f>Rezultāti!O40</f>
        <v>170.16666666666666</v>
      </c>
      <c r="P36" s="109">
        <f t="shared" ref="P36:P43" si="1">O36</f>
        <v>170.16666666666666</v>
      </c>
      <c r="Q36" s="25">
        <f>N36-N19</f>
        <v>-117</v>
      </c>
      <c r="R36" s="118"/>
      <c r="W36" s="10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s="13" customFormat="1" ht="25.5" customHeight="1">
      <c r="A37" s="24">
        <v>34</v>
      </c>
      <c r="B37" s="26" t="str">
        <f>Rezultāti!B44</f>
        <v>Maksims Gerasimenko</v>
      </c>
      <c r="C37" s="40" t="str">
        <f>Rezultāti!C44</f>
        <v>LABA</v>
      </c>
      <c r="D37" s="40" t="str">
        <f>Rezultāti!D44</f>
        <v>06A</v>
      </c>
      <c r="E37" s="40">
        <f>Rezultāti!E44</f>
        <v>0</v>
      </c>
      <c r="F37" s="40">
        <f>Rezultāti!F44</f>
        <v>169</v>
      </c>
      <c r="G37" s="40">
        <f>Rezultāti!G44</f>
        <v>133</v>
      </c>
      <c r="H37" s="40">
        <f>Rezultāti!H44</f>
        <v>193</v>
      </c>
      <c r="I37" s="40">
        <f>Rezultāti!I44</f>
        <v>214</v>
      </c>
      <c r="J37" s="40">
        <f>Rezultāti!J44</f>
        <v>163</v>
      </c>
      <c r="K37" s="40">
        <f>Rezultāti!K44</f>
        <v>146</v>
      </c>
      <c r="L37" s="40">
        <f>Rezultāti!L44</f>
        <v>1018</v>
      </c>
      <c r="M37" s="40">
        <f>Rezultāti!M44</f>
        <v>0</v>
      </c>
      <c r="N37" s="40">
        <f>Rezultāti!N44</f>
        <v>1018</v>
      </c>
      <c r="O37" s="96">
        <f>Rezultāti!O44</f>
        <v>169.66666666666666</v>
      </c>
      <c r="P37" s="109">
        <f t="shared" si="1"/>
        <v>169.66666666666666</v>
      </c>
      <c r="Q37" s="25">
        <f>N37-N19</f>
        <v>-120</v>
      </c>
      <c r="R37" s="118"/>
      <c r="W37" s="10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s="13" customFormat="1" ht="25.5" customHeight="1">
      <c r="A38" s="24">
        <v>35</v>
      </c>
      <c r="B38" s="26" t="str">
        <f>Rezultāti!B19</f>
        <v>Jānis Ieviņš</v>
      </c>
      <c r="C38" s="40" t="str">
        <f>Rezultāti!C19</f>
        <v>-</v>
      </c>
      <c r="D38" s="40" t="str">
        <f>Rezultāti!D19</f>
        <v>09B</v>
      </c>
      <c r="E38" s="40">
        <f>Rezultāti!E19</f>
        <v>0</v>
      </c>
      <c r="F38" s="40">
        <f>Rezultāti!F19</f>
        <v>171</v>
      </c>
      <c r="G38" s="40">
        <f>Rezultāti!G19</f>
        <v>198</v>
      </c>
      <c r="H38" s="40">
        <f>Rezultāti!H19</f>
        <v>187</v>
      </c>
      <c r="I38" s="40">
        <f>Rezultāti!I19</f>
        <v>138</v>
      </c>
      <c r="J38" s="40">
        <f>Rezultāti!J19</f>
        <v>166</v>
      </c>
      <c r="K38" s="40">
        <f>Rezultāti!K19</f>
        <v>154</v>
      </c>
      <c r="L38" s="40">
        <f>Rezultāti!L19</f>
        <v>1014</v>
      </c>
      <c r="M38" s="40">
        <f>Rezultāti!M19</f>
        <v>0</v>
      </c>
      <c r="N38" s="40">
        <f>Rezultāti!N19</f>
        <v>1014</v>
      </c>
      <c r="O38" s="96">
        <f>Rezultāti!O19</f>
        <v>169</v>
      </c>
      <c r="P38" s="109">
        <f t="shared" si="1"/>
        <v>169</v>
      </c>
      <c r="Q38" s="25">
        <f>N38-N19</f>
        <v>-124</v>
      </c>
      <c r="R38" s="118"/>
      <c r="W38" s="10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s="13" customFormat="1" ht="25.5" customHeight="1">
      <c r="A39" s="24">
        <v>36</v>
      </c>
      <c r="B39" s="26" t="str">
        <f>Rezultāti!B27</f>
        <v>Eduards Kobiļuks</v>
      </c>
      <c r="C39" s="40" t="str">
        <f>Rezultāti!C27</f>
        <v>LABA</v>
      </c>
      <c r="D39" s="40" t="str">
        <f>Rezultāti!D27</f>
        <v>05B</v>
      </c>
      <c r="E39" s="40">
        <f>Rezultāti!E27</f>
        <v>0</v>
      </c>
      <c r="F39" s="40">
        <f>Rezultāti!F27</f>
        <v>182</v>
      </c>
      <c r="G39" s="40">
        <f>Rezultāti!G27</f>
        <v>163</v>
      </c>
      <c r="H39" s="40">
        <f>Rezultāti!H27</f>
        <v>170</v>
      </c>
      <c r="I39" s="40">
        <f>Rezultāti!I27</f>
        <v>159</v>
      </c>
      <c r="J39" s="40">
        <f>Rezultāti!J27</f>
        <v>170</v>
      </c>
      <c r="K39" s="40">
        <f>Rezultāti!K27</f>
        <v>169</v>
      </c>
      <c r="L39" s="40">
        <f>Rezultāti!L27</f>
        <v>1013</v>
      </c>
      <c r="M39" s="40">
        <f>Rezultāti!M27</f>
        <v>0</v>
      </c>
      <c r="N39" s="40">
        <f>Rezultāti!N27</f>
        <v>1013</v>
      </c>
      <c r="O39" s="96">
        <f>Rezultāti!O27</f>
        <v>168.83333333333334</v>
      </c>
      <c r="P39" s="109">
        <f t="shared" si="1"/>
        <v>168.83333333333334</v>
      </c>
      <c r="Q39" s="25">
        <f>N39-N19</f>
        <v>-125</v>
      </c>
      <c r="R39" s="118"/>
      <c r="W39" s="10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s="13" customFormat="1" ht="25.5" customHeight="1">
      <c r="A40" s="24">
        <v>37</v>
      </c>
      <c r="B40" s="26" t="str">
        <f>Rezultāti!B38</f>
        <v>Aivārs Dolģis</v>
      </c>
      <c r="C40" s="40" t="str">
        <f>Rezultāti!C38</f>
        <v>LABA</v>
      </c>
      <c r="D40" s="40" t="str">
        <f>Rezultāti!D38</f>
        <v>03A</v>
      </c>
      <c r="E40" s="40">
        <f>Rezultāti!E38</f>
        <v>0</v>
      </c>
      <c r="F40" s="40">
        <f>Rezultāti!F38</f>
        <v>150</v>
      </c>
      <c r="G40" s="40">
        <f>Rezultāti!G38</f>
        <v>152</v>
      </c>
      <c r="H40" s="40">
        <f>Rezultāti!H38</f>
        <v>194</v>
      </c>
      <c r="I40" s="40">
        <f>Rezultāti!I38</f>
        <v>126</v>
      </c>
      <c r="J40" s="40">
        <f>Rezultāti!J38</f>
        <v>158</v>
      </c>
      <c r="K40" s="40">
        <f>Rezultāti!K38</f>
        <v>231</v>
      </c>
      <c r="L40" s="40">
        <f>Rezultāti!L38</f>
        <v>1011</v>
      </c>
      <c r="M40" s="40">
        <f>Rezultāti!M38</f>
        <v>0</v>
      </c>
      <c r="N40" s="40">
        <f>Rezultāti!N38</f>
        <v>1011</v>
      </c>
      <c r="O40" s="96">
        <f>Rezultāti!O38</f>
        <v>168.5</v>
      </c>
      <c r="P40" s="109">
        <f t="shared" si="1"/>
        <v>168.5</v>
      </c>
      <c r="Q40" s="25">
        <f>N40-N19</f>
        <v>-127</v>
      </c>
      <c r="R40" s="118"/>
      <c r="W40" s="10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s="13" customFormat="1" ht="25.5" customHeight="1">
      <c r="A41" s="24">
        <v>38</v>
      </c>
      <c r="B41" s="26" t="str">
        <f>Rezultāti!B50</f>
        <v>Oļegs Kirevičevs</v>
      </c>
      <c r="C41" s="40" t="str">
        <f>Rezultāti!C50</f>
        <v>LABA</v>
      </c>
      <c r="D41" s="40" t="str">
        <f>Rezultāti!D50</f>
        <v>09A</v>
      </c>
      <c r="E41" s="40">
        <f>Rezultāti!E50</f>
        <v>0</v>
      </c>
      <c r="F41" s="40">
        <f>Rezultāti!F50</f>
        <v>183</v>
      </c>
      <c r="G41" s="40">
        <f>Rezultāti!G50</f>
        <v>150</v>
      </c>
      <c r="H41" s="40">
        <f>Rezultāti!H50</f>
        <v>175</v>
      </c>
      <c r="I41" s="40">
        <f>Rezultāti!I50</f>
        <v>148</v>
      </c>
      <c r="J41" s="40">
        <f>Rezultāti!J50</f>
        <v>152</v>
      </c>
      <c r="K41" s="40">
        <f>Rezultāti!K50</f>
        <v>192</v>
      </c>
      <c r="L41" s="40">
        <f>Rezultāti!L50</f>
        <v>1000</v>
      </c>
      <c r="M41" s="40">
        <f>Rezultāti!M50</f>
        <v>0</v>
      </c>
      <c r="N41" s="40">
        <f>Rezultāti!N50</f>
        <v>1000</v>
      </c>
      <c r="O41" s="96">
        <f>Rezultāti!O50</f>
        <v>166.66666666666666</v>
      </c>
      <c r="P41" s="109">
        <f t="shared" si="1"/>
        <v>166.66666666666666</v>
      </c>
      <c r="Q41" s="25"/>
      <c r="R41" s="118"/>
      <c r="W41" s="10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s="13" customFormat="1" ht="25.5" customHeight="1">
      <c r="A42" s="24">
        <v>39</v>
      </c>
      <c r="B42" s="26" t="str">
        <f>Rezultāti!B43</f>
        <v>Matīss Mūrnieks</v>
      </c>
      <c r="C42" s="40" t="str">
        <f>Rezultāti!C43</f>
        <v>LABA</v>
      </c>
      <c r="D42" s="40" t="str">
        <f>Rezultāti!D43</f>
        <v>05B</v>
      </c>
      <c r="E42" s="40">
        <f>Rezultāti!E43</f>
        <v>0</v>
      </c>
      <c r="F42" s="40">
        <f>Rezultāti!F43</f>
        <v>168</v>
      </c>
      <c r="G42" s="40">
        <f>Rezultāti!G43</f>
        <v>181</v>
      </c>
      <c r="H42" s="40">
        <f>Rezultāti!H43</f>
        <v>152</v>
      </c>
      <c r="I42" s="40">
        <f>Rezultāti!I43</f>
        <v>198</v>
      </c>
      <c r="J42" s="40">
        <f>Rezultāti!J43</f>
        <v>182</v>
      </c>
      <c r="K42" s="40">
        <f>Rezultāti!K43</f>
        <v>119</v>
      </c>
      <c r="L42" s="40">
        <f>Rezultāti!L43</f>
        <v>1000</v>
      </c>
      <c r="M42" s="40">
        <f>Rezultāti!M43</f>
        <v>0</v>
      </c>
      <c r="N42" s="40">
        <f>Rezultāti!N43</f>
        <v>1000</v>
      </c>
      <c r="O42" s="96">
        <f>Rezultāti!O43</f>
        <v>166.66666666666666</v>
      </c>
      <c r="P42" s="109">
        <f t="shared" si="1"/>
        <v>166.66666666666666</v>
      </c>
      <c r="Q42" s="25"/>
      <c r="R42" s="118"/>
      <c r="W42" s="10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s="13" customFormat="1" ht="25.5" customHeight="1">
      <c r="A43" s="24">
        <v>40</v>
      </c>
      <c r="B43" s="26" t="str">
        <f>Rezultāti!B16</f>
        <v>Ivars Lauris</v>
      </c>
      <c r="C43" s="40" t="str">
        <f>Rezultāti!C16</f>
        <v>LABA</v>
      </c>
      <c r="D43" s="40" t="str">
        <f>Rezultāti!D16</f>
        <v>08A</v>
      </c>
      <c r="E43" s="40">
        <f>Rezultāti!E16</f>
        <v>0</v>
      </c>
      <c r="F43" s="40">
        <f>Rezultāti!F16</f>
        <v>168</v>
      </c>
      <c r="G43" s="40">
        <f>Rezultāti!G16</f>
        <v>159</v>
      </c>
      <c r="H43" s="40">
        <f>Rezultāti!H16</f>
        <v>151</v>
      </c>
      <c r="I43" s="40">
        <f>Rezultāti!I16</f>
        <v>168</v>
      </c>
      <c r="J43" s="40">
        <f>Rezultāti!J16</f>
        <v>160</v>
      </c>
      <c r="K43" s="40">
        <f>Rezultāti!K16</f>
        <v>189</v>
      </c>
      <c r="L43" s="40">
        <f>Rezultāti!L16</f>
        <v>995</v>
      </c>
      <c r="M43" s="40">
        <f>Rezultāti!M16</f>
        <v>0</v>
      </c>
      <c r="N43" s="40">
        <f>Rezultāti!N16</f>
        <v>995</v>
      </c>
      <c r="O43" s="96">
        <f>Rezultāti!O16</f>
        <v>165.83333333333334</v>
      </c>
      <c r="P43" s="109">
        <f t="shared" si="1"/>
        <v>165.83333333333334</v>
      </c>
      <c r="Q43" s="25"/>
      <c r="R43" s="118"/>
      <c r="W43" s="10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s="13" customFormat="1" ht="25.5" customHeight="1">
      <c r="A44" s="24">
        <v>41</v>
      </c>
      <c r="B44" s="26" t="str">
        <f>Rezultāti!B49</f>
        <v>Olga Morozova</v>
      </c>
      <c r="C44" s="40" t="str">
        <f>Rezultāti!C49</f>
        <v>LABA</v>
      </c>
      <c r="D44" s="40" t="str">
        <f>Rezultāti!D49</f>
        <v>08B</v>
      </c>
      <c r="E44" s="40">
        <f>Rezultāti!E49</f>
        <v>8</v>
      </c>
      <c r="F44" s="40">
        <f>Rezultāti!F49</f>
        <v>169</v>
      </c>
      <c r="G44" s="40">
        <f>Rezultāti!G49</f>
        <v>182</v>
      </c>
      <c r="H44" s="40">
        <f>Rezultāti!H49</f>
        <v>189</v>
      </c>
      <c r="I44" s="40">
        <f>Rezultāti!I49</f>
        <v>100</v>
      </c>
      <c r="J44" s="40">
        <f>Rezultāti!J49</f>
        <v>135</v>
      </c>
      <c r="K44" s="40">
        <f>Rezultāti!K49</f>
        <v>171</v>
      </c>
      <c r="L44" s="40">
        <f>Rezultāti!L49</f>
        <v>946</v>
      </c>
      <c r="M44" s="40">
        <f>Rezultāti!M49</f>
        <v>48</v>
      </c>
      <c r="N44" s="40">
        <f>Rezultāti!N49</f>
        <v>994</v>
      </c>
      <c r="O44" s="96">
        <f>Rezultāti!O49</f>
        <v>157.66666666666666</v>
      </c>
      <c r="P44" s="109">
        <f>O44+8</f>
        <v>165.66666666666666</v>
      </c>
      <c r="Q44" s="25"/>
      <c r="R44" s="118"/>
      <c r="W44" s="10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s="13" customFormat="1" ht="25.5" customHeight="1">
      <c r="A45" s="24">
        <v>42</v>
      </c>
      <c r="B45" s="26" t="str">
        <f>Rezultāti!B4</f>
        <v>Dace Anspaka</v>
      </c>
      <c r="C45" s="40" t="str">
        <f>Rezultāti!C4</f>
        <v>LABA</v>
      </c>
      <c r="D45" s="40" t="str">
        <f>Rezultāti!D4</f>
        <v>02A</v>
      </c>
      <c r="E45" s="40">
        <f>Rezultāti!E4</f>
        <v>8</v>
      </c>
      <c r="F45" s="40">
        <f>Rezultāti!F4</f>
        <v>177</v>
      </c>
      <c r="G45" s="40">
        <f>Rezultāti!G4</f>
        <v>142</v>
      </c>
      <c r="H45" s="40">
        <f>Rezultāti!H4</f>
        <v>203</v>
      </c>
      <c r="I45" s="40">
        <f>Rezultāti!I4</f>
        <v>146</v>
      </c>
      <c r="J45" s="40">
        <f>Rezultāti!J4</f>
        <v>114</v>
      </c>
      <c r="K45" s="40">
        <f>Rezultāti!K4</f>
        <v>157</v>
      </c>
      <c r="L45" s="40">
        <f>Rezultāti!L4</f>
        <v>939</v>
      </c>
      <c r="M45" s="40">
        <f>Rezultāti!M4</f>
        <v>48</v>
      </c>
      <c r="N45" s="40">
        <f>Rezultāti!N4</f>
        <v>987</v>
      </c>
      <c r="O45" s="96">
        <f>Rezultāti!O4</f>
        <v>156.5</v>
      </c>
      <c r="P45" s="109">
        <f>O45+8</f>
        <v>164.5</v>
      </c>
      <c r="Q45" s="25"/>
      <c r="R45" s="118"/>
      <c r="W45" s="10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s="13" customFormat="1" ht="25.5" customHeight="1">
      <c r="A46" s="24">
        <v>43</v>
      </c>
      <c r="B46" s="26" t="str">
        <f>Rezultāti!B11</f>
        <v>Pāvels Venclauskis</v>
      </c>
      <c r="C46" s="40" t="str">
        <f>Rezultāti!C11</f>
        <v>LABA</v>
      </c>
      <c r="D46" s="40" t="str">
        <f>Rezultāti!D11</f>
        <v>05B</v>
      </c>
      <c r="E46" s="40">
        <f>Rezultāti!E11</f>
        <v>0</v>
      </c>
      <c r="F46" s="40">
        <f>Rezultāti!F11</f>
        <v>211</v>
      </c>
      <c r="G46" s="40">
        <f>Rezultāti!G11</f>
        <v>160</v>
      </c>
      <c r="H46" s="40">
        <f>Rezultāti!H11</f>
        <v>120</v>
      </c>
      <c r="I46" s="40">
        <f>Rezultāti!I11</f>
        <v>205</v>
      </c>
      <c r="J46" s="40">
        <f>Rezultāti!J11</f>
        <v>145</v>
      </c>
      <c r="K46" s="40">
        <f>Rezultāti!K11</f>
        <v>139</v>
      </c>
      <c r="L46" s="40">
        <f>Rezultāti!L11</f>
        <v>980</v>
      </c>
      <c r="M46" s="40">
        <f>Rezultāti!M11</f>
        <v>0</v>
      </c>
      <c r="N46" s="40">
        <f>Rezultāti!N11</f>
        <v>980</v>
      </c>
      <c r="O46" s="96">
        <f>Rezultāti!O11</f>
        <v>163.33333333333334</v>
      </c>
      <c r="P46" s="109">
        <f>O46</f>
        <v>163.33333333333334</v>
      </c>
      <c r="Q46" s="25"/>
      <c r="R46" s="118"/>
      <c r="W46" s="10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s="13" customFormat="1" ht="25.5" customHeight="1">
      <c r="A47" s="24">
        <v>44</v>
      </c>
      <c r="B47" s="106" t="str">
        <f>Rezultāti!B39</f>
        <v>Jeļena Kuruško</v>
      </c>
      <c r="C47" s="40" t="str">
        <f>Rezultāti!C39</f>
        <v>LABA</v>
      </c>
      <c r="D47" s="40" t="str">
        <f>Rezultāti!D39</f>
        <v>03B</v>
      </c>
      <c r="E47" s="40">
        <f>Rezultāti!E39</f>
        <v>8</v>
      </c>
      <c r="F47" s="40">
        <f>Rezultāti!F39</f>
        <v>111</v>
      </c>
      <c r="G47" s="40">
        <f>Rezultāti!G39</f>
        <v>214</v>
      </c>
      <c r="H47" s="40">
        <f>Rezultāti!H39</f>
        <v>144</v>
      </c>
      <c r="I47" s="40">
        <f>Rezultāti!I39</f>
        <v>178</v>
      </c>
      <c r="J47" s="40">
        <f>Rezultāti!J39</f>
        <v>130</v>
      </c>
      <c r="K47" s="40">
        <f>Rezultāti!K39</f>
        <v>152</v>
      </c>
      <c r="L47" s="40">
        <f>Rezultāti!L39</f>
        <v>929</v>
      </c>
      <c r="M47" s="40">
        <f>Rezultāti!M39</f>
        <v>48</v>
      </c>
      <c r="N47" s="40">
        <f>Rezultāti!N39</f>
        <v>977</v>
      </c>
      <c r="O47" s="96">
        <f>Rezultāti!O39</f>
        <v>154.83333333333334</v>
      </c>
      <c r="P47" s="109">
        <f>O47+8</f>
        <v>162.83333333333334</v>
      </c>
      <c r="Q47" s="25"/>
      <c r="R47" s="118"/>
      <c r="W47" s="10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s="13" customFormat="1" ht="25.5" customHeight="1">
      <c r="A48" s="24">
        <v>45</v>
      </c>
      <c r="B48" s="26" t="str">
        <f>Rezultāti!B42</f>
        <v>Stanislāvs Muceniks</v>
      </c>
      <c r="C48" s="40" t="str">
        <f>Rezultāti!C42</f>
        <v>LABA</v>
      </c>
      <c r="D48" s="40" t="str">
        <f>Rezultāti!D42</f>
        <v>05A</v>
      </c>
      <c r="E48" s="40">
        <f>Rezultāti!E42</f>
        <v>0</v>
      </c>
      <c r="F48" s="40">
        <f>Rezultāti!F42</f>
        <v>151</v>
      </c>
      <c r="G48" s="40">
        <f>Rezultāti!G42</f>
        <v>155</v>
      </c>
      <c r="H48" s="40">
        <f>Rezultāti!H42</f>
        <v>145</v>
      </c>
      <c r="I48" s="40">
        <f>Rezultāti!I42</f>
        <v>197</v>
      </c>
      <c r="J48" s="40">
        <f>Rezultāti!J42</f>
        <v>150</v>
      </c>
      <c r="K48" s="40">
        <f>Rezultāti!K42</f>
        <v>134</v>
      </c>
      <c r="L48" s="40">
        <f>Rezultāti!L42</f>
        <v>932</v>
      </c>
      <c r="M48" s="40">
        <f>Rezultāti!M42</f>
        <v>0</v>
      </c>
      <c r="N48" s="40">
        <f>Rezultāti!N42</f>
        <v>932</v>
      </c>
      <c r="O48" s="96">
        <f>Rezultāti!O42</f>
        <v>155.33333333333334</v>
      </c>
      <c r="P48" s="109">
        <f>O48</f>
        <v>155.33333333333334</v>
      </c>
      <c r="Q48" s="25"/>
      <c r="R48" s="118"/>
      <c r="W48" s="10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s="13" customFormat="1" ht="25.5" customHeight="1">
      <c r="A49" s="24">
        <v>46</v>
      </c>
      <c r="B49" s="26" t="str">
        <f>Rezultāti!B51</f>
        <v>Valērijs Nizkodubovs</v>
      </c>
      <c r="C49" s="40" t="str">
        <f>Rezultāti!C51</f>
        <v>LABA</v>
      </c>
      <c r="D49" s="40" t="str">
        <f>Rezultāti!D51</f>
        <v>09B</v>
      </c>
      <c r="E49" s="40">
        <f>Rezultāti!E51</f>
        <v>0</v>
      </c>
      <c r="F49" s="40">
        <f>Rezultāti!F51</f>
        <v>177</v>
      </c>
      <c r="G49" s="40">
        <f>Rezultāti!G51</f>
        <v>136</v>
      </c>
      <c r="H49" s="40">
        <f>Rezultāti!H51</f>
        <v>156</v>
      </c>
      <c r="I49" s="40">
        <f>Rezultāti!I51</f>
        <v>153</v>
      </c>
      <c r="J49" s="40">
        <f>Rezultāti!J51</f>
        <v>175</v>
      </c>
      <c r="K49" s="40">
        <f>Rezultāti!K51</f>
        <v>126</v>
      </c>
      <c r="L49" s="40">
        <f>Rezultāti!L51</f>
        <v>923</v>
      </c>
      <c r="M49" s="40">
        <f>Rezultāti!M51</f>
        <v>0</v>
      </c>
      <c r="N49" s="40">
        <f>Rezultāti!N51</f>
        <v>923</v>
      </c>
      <c r="O49" s="96">
        <f>Rezultāti!O51</f>
        <v>153.83333333333334</v>
      </c>
      <c r="P49" s="109">
        <f>O49</f>
        <v>153.83333333333334</v>
      </c>
      <c r="Q49" s="25"/>
      <c r="R49" s="118"/>
      <c r="W49" s="10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s="13" customFormat="1" ht="25.5" customHeight="1">
      <c r="A50" s="24">
        <v>47</v>
      </c>
      <c r="B50" s="26" t="str">
        <f>Rezultāti!B32</f>
        <v>Kristaps Liecinieks</v>
      </c>
      <c r="C50" s="40" t="str">
        <f>Rezultāti!C32</f>
        <v>LABA</v>
      </c>
      <c r="D50" s="40" t="str">
        <f>Rezultāti!D32</f>
        <v>08A</v>
      </c>
      <c r="E50" s="40">
        <f>Rezultāti!E32</f>
        <v>0</v>
      </c>
      <c r="F50" s="40">
        <f>Rezultāti!F32</f>
        <v>132</v>
      </c>
      <c r="G50" s="40">
        <f>Rezultāti!G32</f>
        <v>179</v>
      </c>
      <c r="H50" s="40">
        <f>Rezultāti!H32</f>
        <v>150</v>
      </c>
      <c r="I50" s="40">
        <f>Rezultāti!I32</f>
        <v>125</v>
      </c>
      <c r="J50" s="40">
        <f>Rezultāti!J32</f>
        <v>139</v>
      </c>
      <c r="K50" s="40">
        <f>Rezultāti!K32</f>
        <v>172</v>
      </c>
      <c r="L50" s="40">
        <f>Rezultāti!L32</f>
        <v>897</v>
      </c>
      <c r="M50" s="40">
        <f>Rezultāti!M32</f>
        <v>0</v>
      </c>
      <c r="N50" s="40">
        <f>Rezultāti!N32</f>
        <v>897</v>
      </c>
      <c r="O50" s="96">
        <f>Rezultāti!O32</f>
        <v>149.5</v>
      </c>
      <c r="P50" s="109">
        <f>O50</f>
        <v>149.5</v>
      </c>
      <c r="Q50" s="25"/>
      <c r="R50" s="118"/>
      <c r="W50" s="10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s="13" customFormat="1" ht="25.5" customHeight="1">
      <c r="A51" s="24">
        <v>48</v>
      </c>
      <c r="B51" s="26" t="str">
        <f>Rezultāti!B34</f>
        <v>Maksims Isajevs</v>
      </c>
      <c r="C51" s="40" t="str">
        <f>Rezultāti!C34</f>
        <v>LABA</v>
      </c>
      <c r="D51" s="40" t="str">
        <f>Rezultāti!D34</f>
        <v>09A</v>
      </c>
      <c r="E51" s="40">
        <f>Rezultāti!E34</f>
        <v>0</v>
      </c>
      <c r="F51" s="40">
        <f>Rezultāti!F34</f>
        <v>0</v>
      </c>
      <c r="G51" s="40">
        <f>Rezultāti!G34</f>
        <v>0</v>
      </c>
      <c r="H51" s="40">
        <f>Rezultāti!H34</f>
        <v>165</v>
      </c>
      <c r="I51" s="40">
        <f>Rezultāti!I34</f>
        <v>177</v>
      </c>
      <c r="J51" s="40">
        <f>Rezultāti!J34</f>
        <v>162</v>
      </c>
      <c r="K51" s="40">
        <f>Rezultāti!K34</f>
        <v>202</v>
      </c>
      <c r="L51" s="40">
        <f>Rezultāti!L34</f>
        <v>706</v>
      </c>
      <c r="M51" s="40">
        <f>Rezultāti!M34</f>
        <v>0</v>
      </c>
      <c r="N51" s="40">
        <f>Rezultāti!N34</f>
        <v>706</v>
      </c>
      <c r="O51" s="96">
        <f>Rezultāti!O34</f>
        <v>176.5</v>
      </c>
      <c r="P51" s="109">
        <f>O51</f>
        <v>176.5</v>
      </c>
      <c r="Q51" s="25"/>
      <c r="R51" s="118"/>
      <c r="W51" s="10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s="13" customFormat="1" ht="23.25" customHeight="1">
      <c r="A52" s="48"/>
      <c r="B52" s="117" t="s">
        <v>15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49"/>
      <c r="U52" s="10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5" s="13" customFormat="1" ht="15.75">
      <c r="A53" s="48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49"/>
      <c r="U53" s="10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</row>
    <row r="54" spans="1:35" s="13" customFormat="1" ht="15.75">
      <c r="A54" s="48"/>
      <c r="B54"/>
      <c r="C54" s="2"/>
      <c r="D54" s="2"/>
      <c r="E54" s="6"/>
      <c r="F54" s="6"/>
      <c r="G54" s="6"/>
      <c r="H54" s="6"/>
      <c r="I54" s="6"/>
      <c r="J54" s="6"/>
      <c r="K54" s="6"/>
      <c r="L54" s="6"/>
      <c r="M54" s="2"/>
      <c r="N54" s="2"/>
      <c r="O54" s="2"/>
      <c r="P54" s="108"/>
      <c r="Q54" s="49"/>
      <c r="R54" s="41"/>
      <c r="W54" s="10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s="13" customFormat="1" ht="15.75">
      <c r="A55" s="48"/>
      <c r="B55"/>
      <c r="C55" s="2"/>
      <c r="D55" s="2"/>
      <c r="E55" s="6"/>
      <c r="F55" s="6"/>
      <c r="G55" s="6"/>
      <c r="H55" s="6"/>
      <c r="I55" s="6"/>
      <c r="J55" s="6"/>
      <c r="K55" s="6"/>
      <c r="L55" s="6"/>
      <c r="M55" s="2"/>
      <c r="N55" s="2"/>
      <c r="O55" s="2"/>
      <c r="P55" s="108"/>
      <c r="Q55" s="49"/>
      <c r="R55" s="41"/>
      <c r="W55" s="10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s="13" customFormat="1" ht="15.75">
      <c r="A56" s="48"/>
      <c r="B56"/>
      <c r="C56" s="2"/>
      <c r="D56" s="2"/>
      <c r="E56" s="6"/>
      <c r="F56" s="6"/>
      <c r="G56" s="6"/>
      <c r="H56" s="6"/>
      <c r="I56" s="6"/>
      <c r="J56" s="6"/>
      <c r="K56" s="6"/>
      <c r="L56" s="6"/>
      <c r="M56" s="2"/>
      <c r="N56" s="2"/>
      <c r="O56" s="2"/>
      <c r="P56" s="108"/>
      <c r="Q56" s="49"/>
      <c r="R56" s="41"/>
      <c r="W56" s="10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s="13" customFormat="1" ht="15.75">
      <c r="A57" s="48"/>
      <c r="B57"/>
      <c r="C57" s="2"/>
      <c r="D57" s="2"/>
      <c r="E57" s="6"/>
      <c r="F57" s="6"/>
      <c r="G57" s="6"/>
      <c r="H57" s="6"/>
      <c r="I57" s="6"/>
      <c r="J57" s="6"/>
      <c r="K57" s="6"/>
      <c r="L57" s="6"/>
      <c r="M57" s="2"/>
      <c r="N57" s="2"/>
      <c r="O57" s="2"/>
      <c r="P57" s="108"/>
      <c r="Q57" s="49"/>
      <c r="R57" s="41"/>
      <c r="W57" s="10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s="13" customFormat="1" ht="15.75">
      <c r="A58" s="48"/>
      <c r="B58"/>
      <c r="C58" s="2"/>
      <c r="D58" s="2"/>
      <c r="E58" s="6"/>
      <c r="F58" s="6"/>
      <c r="G58" s="6"/>
      <c r="H58" s="6"/>
      <c r="I58" s="6"/>
      <c r="J58" s="6"/>
      <c r="K58" s="6"/>
      <c r="L58" s="6"/>
      <c r="M58" s="2"/>
      <c r="N58" s="2"/>
      <c r="O58" s="2"/>
      <c r="P58" s="108"/>
      <c r="Q58" s="49"/>
      <c r="R58" s="41"/>
      <c r="W58" s="10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s="13" customFormat="1">
      <c r="A59" s="2"/>
      <c r="B59"/>
      <c r="C59" s="2"/>
      <c r="D59" s="2"/>
      <c r="E59" s="6"/>
      <c r="F59" s="6"/>
      <c r="G59" s="6"/>
      <c r="H59" s="6"/>
      <c r="I59" s="6"/>
      <c r="J59" s="6"/>
      <c r="K59" s="6"/>
      <c r="L59" s="6"/>
      <c r="M59" s="2"/>
      <c r="N59" s="2"/>
      <c r="O59" s="2"/>
      <c r="P59" s="108"/>
      <c r="Q59" s="2"/>
      <c r="R59" s="41"/>
      <c r="W59" s="10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s="13" customFormat="1">
      <c r="A60" s="2"/>
      <c r="B60"/>
      <c r="C60" s="2"/>
      <c r="D60" s="2"/>
      <c r="E60" s="6"/>
      <c r="F60" s="6"/>
      <c r="G60" s="6"/>
      <c r="H60" s="6"/>
      <c r="I60" s="6"/>
      <c r="J60" s="6"/>
      <c r="K60" s="6"/>
      <c r="L60" s="6"/>
      <c r="M60" s="2"/>
      <c r="N60" s="2"/>
      <c r="O60" s="2"/>
      <c r="P60" s="108"/>
      <c r="Q60" s="2"/>
      <c r="R60" s="41"/>
      <c r="W60" s="10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s="13" customFormat="1" ht="12.75" customHeight="1">
      <c r="A61" s="2"/>
      <c r="B61"/>
      <c r="C61" s="2"/>
      <c r="D61" s="2"/>
      <c r="E61" s="6"/>
      <c r="F61" s="6"/>
      <c r="G61" s="6"/>
      <c r="H61" s="6"/>
      <c r="I61" s="6"/>
      <c r="J61" s="6"/>
      <c r="K61" s="6"/>
      <c r="L61" s="6"/>
      <c r="M61" s="2"/>
      <c r="N61" s="2"/>
      <c r="O61" s="2"/>
      <c r="P61" s="108"/>
      <c r="Q61" s="2"/>
      <c r="R61" s="41"/>
      <c r="W61" s="10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s="13" customFormat="1" ht="12.75" customHeight="1">
      <c r="A62" s="2"/>
      <c r="B62"/>
      <c r="C62" s="2"/>
      <c r="D62" s="2"/>
      <c r="E62" s="6"/>
      <c r="F62" s="6"/>
      <c r="G62" s="6"/>
      <c r="H62" s="6"/>
      <c r="I62" s="6"/>
      <c r="J62" s="6"/>
      <c r="K62" s="6"/>
      <c r="L62" s="6"/>
      <c r="M62" s="2"/>
      <c r="N62" s="2"/>
      <c r="O62" s="2"/>
      <c r="P62" s="108"/>
      <c r="Q62" s="2"/>
      <c r="R62" s="41"/>
      <c r="W62" s="10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</sheetData>
  <sortState ref="A4:P51">
    <sortCondition ref="A4:A51"/>
  </sortState>
  <mergeCells count="4">
    <mergeCell ref="B52:O53"/>
    <mergeCell ref="R4:R51"/>
    <mergeCell ref="A2:Q2"/>
    <mergeCell ref="U2:AI2"/>
  </mergeCells>
  <phoneticPr fontId="10" type="noConversion"/>
  <printOptions horizontalCentered="1"/>
  <pageMargins left="0.15748031496063" right="0.15748031496063" top="0.15748031496063" bottom="0.15748031496063" header="0.15748031496063" footer="0.15748031496063"/>
  <pageSetup paperSize="9" scale="4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topLeftCell="A21" zoomScale="60" zoomScaleNormal="75" workbookViewId="0">
      <selection activeCell="K40" sqref="K40"/>
    </sheetView>
  </sheetViews>
  <sheetFormatPr defaultRowHeight="12.75" outlineLevelCol="1"/>
  <cols>
    <col min="1" max="1" width="9.42578125" style="2" bestFit="1" customWidth="1"/>
    <col min="2" max="2" width="38.28515625" customWidth="1"/>
    <col min="3" max="3" width="7.85546875" bestFit="1" customWidth="1"/>
    <col min="4" max="4" width="7.28515625" style="2" bestFit="1" customWidth="1"/>
    <col min="5" max="5" width="8.42578125" style="6" bestFit="1" customWidth="1"/>
    <col min="6" max="7" width="8.42578125" style="6" bestFit="1" customWidth="1" outlineLevel="1"/>
    <col min="8" max="8" width="14.5703125" style="6" bestFit="1" customWidth="1" outlineLevel="1"/>
    <col min="9" max="9" width="10.5703125" style="6" bestFit="1" customWidth="1" outlineLevel="1"/>
    <col min="10" max="10" width="10.85546875" style="6" bestFit="1" customWidth="1" outlineLevel="1"/>
    <col min="11" max="11" width="11.85546875" style="2" bestFit="1" customWidth="1"/>
    <col min="12" max="12" width="9.140625" hidden="1" customWidth="1"/>
    <col min="13" max="13" width="1.85546875" customWidth="1"/>
  </cols>
  <sheetData>
    <row r="1" spans="1:12" ht="42" customHeight="1"/>
    <row r="2" spans="1:12" ht="17.25" customHeight="1" thickBot="1"/>
    <row r="3" spans="1:12" ht="42" customHeight="1" thickBot="1">
      <c r="A3" s="27" t="s">
        <v>0</v>
      </c>
      <c r="B3" s="28" t="s">
        <v>1</v>
      </c>
      <c r="C3" s="28" t="s">
        <v>2</v>
      </c>
      <c r="D3" s="28" t="s">
        <v>3</v>
      </c>
      <c r="E3" s="28" t="s">
        <v>26</v>
      </c>
      <c r="F3" s="28" t="s">
        <v>27</v>
      </c>
      <c r="G3" s="28" t="s">
        <v>28</v>
      </c>
      <c r="H3" s="28" t="s">
        <v>9</v>
      </c>
      <c r="I3" s="28" t="s">
        <v>12</v>
      </c>
      <c r="J3" s="28" t="s">
        <v>10</v>
      </c>
      <c r="K3" s="30" t="s">
        <v>11</v>
      </c>
    </row>
    <row r="4" spans="1:12" s="13" customFormat="1" ht="25.5" customHeight="1">
      <c r="A4" s="31">
        <v>1</v>
      </c>
      <c r="B4" s="26" t="str">
        <f>'Rezultātu lapa'!B9</f>
        <v>Artūrs Perepjolkins</v>
      </c>
      <c r="C4" s="69" t="s">
        <v>97</v>
      </c>
      <c r="D4" s="40">
        <f>'Rezultātu lapa'!E9</f>
        <v>0</v>
      </c>
      <c r="E4" s="40">
        <v>195</v>
      </c>
      <c r="F4" s="40">
        <v>245</v>
      </c>
      <c r="G4" s="40">
        <v>229</v>
      </c>
      <c r="H4" s="40">
        <f>E4+F4+G4</f>
        <v>669</v>
      </c>
      <c r="I4" s="40">
        <f>D4*3</f>
        <v>0</v>
      </c>
      <c r="J4" s="40">
        <f>H4+I4</f>
        <v>669</v>
      </c>
      <c r="K4" s="34">
        <f>J4-J12</f>
        <v>81</v>
      </c>
      <c r="L4" s="118" t="s">
        <v>16</v>
      </c>
    </row>
    <row r="5" spans="1:12" s="13" customFormat="1" ht="25.5" customHeight="1">
      <c r="A5" s="32">
        <v>2</v>
      </c>
      <c r="B5" s="26" t="str">
        <f>'Rezultātu lapa'!B15</f>
        <v>Aleksandrs Titkovs</v>
      </c>
      <c r="C5" s="69" t="s">
        <v>100</v>
      </c>
      <c r="D5" s="40">
        <f>'Rezultātu lapa'!E15</f>
        <v>0</v>
      </c>
      <c r="E5" s="40">
        <v>266</v>
      </c>
      <c r="F5" s="40">
        <v>191</v>
      </c>
      <c r="G5" s="40">
        <v>205</v>
      </c>
      <c r="H5" s="40">
        <f>E5+F5+G5</f>
        <v>662</v>
      </c>
      <c r="I5" s="40">
        <f>D5*3</f>
        <v>0</v>
      </c>
      <c r="J5" s="40">
        <f>H5+I5</f>
        <v>662</v>
      </c>
      <c r="K5" s="35">
        <f>J5-J12</f>
        <v>74</v>
      </c>
      <c r="L5" s="118"/>
    </row>
    <row r="6" spans="1:12" s="13" customFormat="1" ht="25.5" customHeight="1">
      <c r="A6" s="32">
        <v>3</v>
      </c>
      <c r="B6" s="26" t="str">
        <f>'Rezultātu lapa'!B7</f>
        <v>Raimonds Rutenbergs</v>
      </c>
      <c r="C6" s="71" t="s">
        <v>98</v>
      </c>
      <c r="D6" s="40">
        <f>'Rezultātu lapa'!E7</f>
        <v>0</v>
      </c>
      <c r="E6" s="40">
        <v>214</v>
      </c>
      <c r="F6" s="40">
        <v>225</v>
      </c>
      <c r="G6" s="40">
        <v>216</v>
      </c>
      <c r="H6" s="40">
        <f>E6+F6+G6</f>
        <v>655</v>
      </c>
      <c r="I6" s="40">
        <f>D6*3</f>
        <v>0</v>
      </c>
      <c r="J6" s="40">
        <f>H6+I6</f>
        <v>655</v>
      </c>
      <c r="K6" s="36">
        <f>J6-J12</f>
        <v>67</v>
      </c>
      <c r="L6" s="118"/>
    </row>
    <row r="7" spans="1:12" s="13" customFormat="1" ht="25.5" customHeight="1">
      <c r="A7" s="32">
        <v>4</v>
      </c>
      <c r="B7" s="26" t="str">
        <f>'Rezultātu lapa'!B16</f>
        <v>Dmitrijs Dumcevs</v>
      </c>
      <c r="C7" s="69" t="s">
        <v>91</v>
      </c>
      <c r="D7" s="40">
        <f>'Rezultātu lapa'!E16</f>
        <v>0</v>
      </c>
      <c r="E7" s="40">
        <v>164</v>
      </c>
      <c r="F7" s="40">
        <v>245</v>
      </c>
      <c r="G7" s="40">
        <v>226</v>
      </c>
      <c r="H7" s="40">
        <f>E7+F7+G7</f>
        <v>635</v>
      </c>
      <c r="I7" s="40">
        <f>D7*3</f>
        <v>0</v>
      </c>
      <c r="J7" s="40">
        <f>H7+I7</f>
        <v>635</v>
      </c>
      <c r="K7" s="36">
        <f>J7-J12</f>
        <v>47</v>
      </c>
      <c r="L7" s="118"/>
    </row>
    <row r="8" spans="1:12" s="13" customFormat="1" ht="25.5" customHeight="1">
      <c r="A8" s="31">
        <v>5</v>
      </c>
      <c r="B8" s="26" t="str">
        <f>'Rezultātu lapa'!B13</f>
        <v>Edgars Poišs</v>
      </c>
      <c r="C8" s="71" t="s">
        <v>89</v>
      </c>
      <c r="D8" s="40">
        <f>'Rezultātu lapa'!E13</f>
        <v>0</v>
      </c>
      <c r="E8" s="40">
        <v>226</v>
      </c>
      <c r="F8" s="40">
        <v>197</v>
      </c>
      <c r="G8" s="40">
        <v>198</v>
      </c>
      <c r="H8" s="40">
        <f>E8+F8+G8</f>
        <v>621</v>
      </c>
      <c r="I8" s="40">
        <f>D8*3</f>
        <v>0</v>
      </c>
      <c r="J8" s="40">
        <f>H8+I8</f>
        <v>621</v>
      </c>
      <c r="K8" s="36">
        <f>J8-J12</f>
        <v>33</v>
      </c>
      <c r="L8" s="118"/>
    </row>
    <row r="9" spans="1:12" s="13" customFormat="1" ht="25.5" customHeight="1">
      <c r="A9" s="32">
        <v>6</v>
      </c>
      <c r="B9" s="26" t="str">
        <f>'Rezultātu lapa'!B4</f>
        <v>Aivars Belickis</v>
      </c>
      <c r="C9" s="69" t="s">
        <v>95</v>
      </c>
      <c r="D9" s="40">
        <f>'Rezultātu lapa'!E4</f>
        <v>0</v>
      </c>
      <c r="E9" s="40">
        <v>224</v>
      </c>
      <c r="F9" s="40">
        <v>190</v>
      </c>
      <c r="G9" s="40">
        <v>188</v>
      </c>
      <c r="H9" s="40">
        <f>E9+F9+G9</f>
        <v>602</v>
      </c>
      <c r="I9" s="40">
        <f>D9*3</f>
        <v>0</v>
      </c>
      <c r="J9" s="40">
        <f>H9+I9</f>
        <v>602</v>
      </c>
      <c r="K9" s="36">
        <f>J9-J12</f>
        <v>14</v>
      </c>
      <c r="L9" s="118"/>
    </row>
    <row r="10" spans="1:12" s="13" customFormat="1" ht="25.5" customHeight="1">
      <c r="A10" s="32">
        <v>7</v>
      </c>
      <c r="B10" s="26" t="str">
        <f>'Rezultātu lapa'!B6</f>
        <v>Rihards Meijers</v>
      </c>
      <c r="C10" s="69" t="s">
        <v>99</v>
      </c>
      <c r="D10" s="40">
        <f>'Rezultātu lapa'!E6</f>
        <v>0</v>
      </c>
      <c r="E10" s="40">
        <v>212</v>
      </c>
      <c r="F10" s="40">
        <v>205</v>
      </c>
      <c r="G10" s="40">
        <v>184</v>
      </c>
      <c r="H10" s="40">
        <f>E10+F10+G10</f>
        <v>601</v>
      </c>
      <c r="I10" s="40">
        <f>D10*3</f>
        <v>0</v>
      </c>
      <c r="J10" s="40">
        <f>H10+I10</f>
        <v>601</v>
      </c>
      <c r="K10" s="36">
        <f>J10-J12</f>
        <v>13</v>
      </c>
      <c r="L10" s="118"/>
    </row>
    <row r="11" spans="1:12" s="13" customFormat="1" ht="25.5" customHeight="1">
      <c r="A11" s="32">
        <v>8</v>
      </c>
      <c r="B11" s="26" t="str">
        <f>'Rezultātu lapa'!B17</f>
        <v>Igors Gnocs</v>
      </c>
      <c r="C11" s="69" t="s">
        <v>104</v>
      </c>
      <c r="D11" s="40">
        <f>'Rezultātu lapa'!E17</f>
        <v>0</v>
      </c>
      <c r="E11" s="40">
        <v>198</v>
      </c>
      <c r="F11" s="40">
        <v>194</v>
      </c>
      <c r="G11" s="40">
        <v>202</v>
      </c>
      <c r="H11" s="40">
        <f>E11+F11+G11</f>
        <v>594</v>
      </c>
      <c r="I11" s="40">
        <f>D11*3</f>
        <v>0</v>
      </c>
      <c r="J11" s="40">
        <f>H11+I11</f>
        <v>594</v>
      </c>
      <c r="K11" s="36">
        <f>J11-J12</f>
        <v>6</v>
      </c>
      <c r="L11" s="118"/>
    </row>
    <row r="12" spans="1:12" s="13" customFormat="1" ht="25.5" customHeight="1" thickBot="1">
      <c r="A12" s="33">
        <v>9</v>
      </c>
      <c r="B12" s="26" t="str">
        <f>'Rezultātu lapa'!B19</f>
        <v>Māris Dukurs</v>
      </c>
      <c r="C12" s="71" t="s">
        <v>90</v>
      </c>
      <c r="D12" s="40">
        <f>'Rezultātu lapa'!E19</f>
        <v>0</v>
      </c>
      <c r="E12" s="40">
        <v>168</v>
      </c>
      <c r="F12" s="40">
        <v>243</v>
      </c>
      <c r="G12" s="40">
        <v>177</v>
      </c>
      <c r="H12" s="40">
        <f>E12+F12+G12</f>
        <v>588</v>
      </c>
      <c r="I12" s="40">
        <f>D12*3</f>
        <v>0</v>
      </c>
      <c r="J12" s="40">
        <f>H12+I12</f>
        <v>588</v>
      </c>
      <c r="K12" s="37">
        <v>0</v>
      </c>
      <c r="L12" s="118"/>
    </row>
    <row r="13" spans="1:12" s="13" customFormat="1" ht="25.5" customHeight="1" thickTop="1">
      <c r="A13" s="23">
        <v>10</v>
      </c>
      <c r="B13" s="26" t="str">
        <f>'Rezultātu lapa'!B18</f>
        <v>Mārtiņš Vilnis</v>
      </c>
      <c r="C13" s="72" t="s">
        <v>103</v>
      </c>
      <c r="D13" s="40">
        <f>'Rezultātu lapa'!E18</f>
        <v>0</v>
      </c>
      <c r="E13" s="40">
        <v>167</v>
      </c>
      <c r="F13" s="40">
        <v>190</v>
      </c>
      <c r="G13" s="40">
        <v>223</v>
      </c>
      <c r="H13" s="40">
        <f>E13+F13+G13</f>
        <v>580</v>
      </c>
      <c r="I13" s="40">
        <f>D13*3</f>
        <v>0</v>
      </c>
      <c r="J13" s="40">
        <f>H13+I13</f>
        <v>580</v>
      </c>
      <c r="K13" s="35">
        <f>J13-J12</f>
        <v>-8</v>
      </c>
      <c r="L13" s="118"/>
    </row>
    <row r="14" spans="1:12" s="13" customFormat="1" ht="25.5" customHeight="1">
      <c r="A14" s="24">
        <v>11</v>
      </c>
      <c r="B14" s="26" t="str">
        <f>'Rezultātu lapa'!B11</f>
        <v>Ints Krievkalns</v>
      </c>
      <c r="C14" s="71" t="s">
        <v>112</v>
      </c>
      <c r="D14" s="40">
        <f>'Rezultātu lapa'!E11</f>
        <v>0</v>
      </c>
      <c r="E14" s="40">
        <v>202</v>
      </c>
      <c r="F14" s="40">
        <v>170</v>
      </c>
      <c r="G14" s="40">
        <v>204</v>
      </c>
      <c r="H14" s="40">
        <f>E14+F14+G14</f>
        <v>576</v>
      </c>
      <c r="I14" s="40">
        <f>D14*3</f>
        <v>0</v>
      </c>
      <c r="J14" s="40">
        <f>H14+I14</f>
        <v>576</v>
      </c>
      <c r="K14" s="35">
        <f>J14-J12</f>
        <v>-12</v>
      </c>
      <c r="L14" s="118"/>
    </row>
    <row r="15" spans="1:12" s="13" customFormat="1" ht="25.5" customHeight="1">
      <c r="A15" s="23">
        <v>12</v>
      </c>
      <c r="B15" s="66" t="str">
        <f>'Rezultātu lapa'!B10</f>
        <v>Jeļena Šorohova</v>
      </c>
      <c r="C15" s="69" t="s">
        <v>92</v>
      </c>
      <c r="D15" s="40">
        <f>'Rezultātu lapa'!E10</f>
        <v>8</v>
      </c>
      <c r="E15" s="40">
        <v>191</v>
      </c>
      <c r="F15" s="40">
        <v>203</v>
      </c>
      <c r="G15" s="40">
        <v>155</v>
      </c>
      <c r="H15" s="40">
        <f>E15+F15+G15</f>
        <v>549</v>
      </c>
      <c r="I15" s="40">
        <f>D15*3</f>
        <v>24</v>
      </c>
      <c r="J15" s="40">
        <f>H15+I15</f>
        <v>573</v>
      </c>
      <c r="K15" s="35">
        <f>J15-J12</f>
        <v>-15</v>
      </c>
      <c r="L15" s="118"/>
    </row>
    <row r="16" spans="1:12" s="13" customFormat="1" ht="25.5" customHeight="1">
      <c r="A16" s="24">
        <v>13</v>
      </c>
      <c r="B16" s="66" t="str">
        <f>'Rezultātu lapa'!B5</f>
        <v>Veronika Hudjakova</v>
      </c>
      <c r="C16" s="70" t="s">
        <v>113</v>
      </c>
      <c r="D16" s="40">
        <f>'Rezultātu lapa'!E5</f>
        <v>8</v>
      </c>
      <c r="E16" s="68">
        <v>200</v>
      </c>
      <c r="F16" s="68">
        <v>177</v>
      </c>
      <c r="G16" s="68">
        <v>169</v>
      </c>
      <c r="H16" s="68">
        <f>E16+F16+G16</f>
        <v>546</v>
      </c>
      <c r="I16" s="68">
        <f>D16*3</f>
        <v>24</v>
      </c>
      <c r="J16" s="40">
        <f>H16+I16</f>
        <v>570</v>
      </c>
      <c r="K16" s="35">
        <f>J16-J12</f>
        <v>-18</v>
      </c>
      <c r="L16" s="118"/>
    </row>
    <row r="17" spans="1:12" s="13" customFormat="1" ht="25.5" customHeight="1">
      <c r="A17" s="24">
        <v>14</v>
      </c>
      <c r="B17" s="26" t="str">
        <f>'Rezultātu lapa'!B14</f>
        <v>Jānis Zalītis</v>
      </c>
      <c r="C17" s="69" t="s">
        <v>93</v>
      </c>
      <c r="D17" s="40">
        <f>'Rezultātu lapa'!E14</f>
        <v>0</v>
      </c>
      <c r="E17" s="40">
        <v>200</v>
      </c>
      <c r="F17" s="40">
        <v>184</v>
      </c>
      <c r="G17" s="40">
        <v>185</v>
      </c>
      <c r="H17" s="40">
        <f>E17+F17+G17</f>
        <v>569</v>
      </c>
      <c r="I17" s="40">
        <f>D17*3</f>
        <v>0</v>
      </c>
      <c r="J17" s="40">
        <f>H17+I17</f>
        <v>569</v>
      </c>
      <c r="K17" s="35">
        <f>J17-J12</f>
        <v>-19</v>
      </c>
      <c r="L17" s="118"/>
    </row>
    <row r="18" spans="1:12" s="13" customFormat="1" ht="25.5" customHeight="1">
      <c r="A18" s="24">
        <v>15</v>
      </c>
      <c r="B18" s="66" t="str">
        <f>'Rezultātu lapa'!B28</f>
        <v>Linda Tomsone</v>
      </c>
      <c r="C18" s="72" t="s">
        <v>94</v>
      </c>
      <c r="D18" s="40">
        <v>8</v>
      </c>
      <c r="E18" s="68">
        <v>188</v>
      </c>
      <c r="F18" s="68">
        <v>162</v>
      </c>
      <c r="G18" s="68">
        <v>191</v>
      </c>
      <c r="H18" s="68">
        <f>E18+F18+G18</f>
        <v>541</v>
      </c>
      <c r="I18" s="68">
        <f>D18*3</f>
        <v>24</v>
      </c>
      <c r="J18" s="40">
        <f>H18+I18</f>
        <v>565</v>
      </c>
      <c r="K18" s="35">
        <f>J18-J12</f>
        <v>-23</v>
      </c>
      <c r="L18" s="41"/>
    </row>
    <row r="19" spans="1:12" s="13" customFormat="1" ht="25.5" customHeight="1">
      <c r="A19" s="24">
        <v>16</v>
      </c>
      <c r="B19" s="26" t="str">
        <f>'Rezultātu lapa'!B12</f>
        <v>Andrejs Zilgalvis</v>
      </c>
      <c r="C19" s="69" t="s">
        <v>101</v>
      </c>
      <c r="D19" s="40">
        <f>'Rezultātu lapa'!E12</f>
        <v>0</v>
      </c>
      <c r="E19" s="40">
        <v>208</v>
      </c>
      <c r="F19" s="40">
        <v>181</v>
      </c>
      <c r="G19" s="40">
        <v>164</v>
      </c>
      <c r="H19" s="40">
        <f>E19+F19+G19</f>
        <v>553</v>
      </c>
      <c r="I19" s="40">
        <f>D19*3</f>
        <v>0</v>
      </c>
      <c r="J19" s="40">
        <f>H19+I19</f>
        <v>553</v>
      </c>
      <c r="K19" s="35">
        <f>J19-J12</f>
        <v>-35</v>
      </c>
      <c r="L19" s="41"/>
    </row>
    <row r="20" spans="1:12" s="13" customFormat="1" ht="25.5" customHeight="1">
      <c r="A20" s="24">
        <v>17</v>
      </c>
      <c r="B20" s="26" t="str">
        <f>'Rezultātu lapa'!B8</f>
        <v>Juris Dumcevs</v>
      </c>
      <c r="C20" s="71" t="s">
        <v>102</v>
      </c>
      <c r="D20" s="40">
        <f>'Rezultātu lapa'!E8</f>
        <v>0</v>
      </c>
      <c r="E20" s="40">
        <v>208</v>
      </c>
      <c r="F20" s="40">
        <v>136</v>
      </c>
      <c r="G20" s="40">
        <v>207</v>
      </c>
      <c r="H20" s="40">
        <f>E20+F20+G20</f>
        <v>551</v>
      </c>
      <c r="I20" s="40">
        <f>D20*3</f>
        <v>0</v>
      </c>
      <c r="J20" s="40">
        <f>H20+I20</f>
        <v>551</v>
      </c>
      <c r="K20" s="35">
        <f>J20-J12</f>
        <v>-37</v>
      </c>
      <c r="L20" s="41"/>
    </row>
    <row r="21" spans="1:12" s="13" customFormat="1" ht="25.5" customHeight="1">
      <c r="A21" s="24">
        <v>18</v>
      </c>
      <c r="B21" s="66" t="str">
        <f>'Rezultātu lapa'!B25</f>
        <v>Evija Vende-Priekule</v>
      </c>
      <c r="C21" s="71" t="s">
        <v>96</v>
      </c>
      <c r="D21" s="40">
        <v>8</v>
      </c>
      <c r="E21" s="40">
        <v>137</v>
      </c>
      <c r="F21" s="40">
        <v>182</v>
      </c>
      <c r="G21" s="40">
        <v>172</v>
      </c>
      <c r="H21" s="40">
        <f>E21+F21+G21</f>
        <v>491</v>
      </c>
      <c r="I21" s="40">
        <f>D21*3</f>
        <v>24</v>
      </c>
      <c r="J21" s="40">
        <f>H21+I21</f>
        <v>515</v>
      </c>
      <c r="K21" s="35">
        <f>J21-J12</f>
        <v>-73</v>
      </c>
      <c r="L21" s="41"/>
    </row>
    <row r="22" spans="1:12" s="13" customFormat="1" ht="16.5" thickBot="1">
      <c r="A22" s="48"/>
      <c r="B22"/>
      <c r="C22"/>
      <c r="D22" s="2"/>
      <c r="E22" s="6"/>
      <c r="F22" s="6"/>
      <c r="G22" s="6"/>
      <c r="H22" s="6"/>
      <c r="I22" s="6"/>
      <c r="J22" s="6"/>
      <c r="K22" s="49"/>
      <c r="L22" s="41"/>
    </row>
    <row r="23" spans="1:12" s="13" customFormat="1" ht="30.75" thickBot="1">
      <c r="A23" s="27" t="s">
        <v>0</v>
      </c>
      <c r="B23" s="28" t="s">
        <v>1</v>
      </c>
      <c r="C23" s="28" t="s">
        <v>2</v>
      </c>
      <c r="D23" s="28" t="s">
        <v>3</v>
      </c>
      <c r="E23" s="28" t="s">
        <v>29</v>
      </c>
      <c r="F23" s="28" t="s">
        <v>30</v>
      </c>
      <c r="G23" s="51"/>
      <c r="H23" s="28" t="s">
        <v>9</v>
      </c>
      <c r="I23" s="28" t="s">
        <v>12</v>
      </c>
      <c r="J23" s="28" t="s">
        <v>10</v>
      </c>
      <c r="K23" s="30" t="s">
        <v>11</v>
      </c>
      <c r="L23" s="41"/>
    </row>
    <row r="24" spans="1:12" s="13" customFormat="1" ht="33" customHeight="1">
      <c r="A24" s="52">
        <v>1</v>
      </c>
      <c r="B24" s="26" t="str">
        <f>B9</f>
        <v>Aivars Belickis</v>
      </c>
      <c r="C24" s="73" t="s">
        <v>93</v>
      </c>
      <c r="D24" s="40">
        <v>0</v>
      </c>
      <c r="E24" s="40">
        <v>222</v>
      </c>
      <c r="F24" s="40">
        <v>235</v>
      </c>
      <c r="G24" s="50"/>
      <c r="H24" s="40">
        <f>F24+E24</f>
        <v>457</v>
      </c>
      <c r="I24" s="40">
        <f>D24*2</f>
        <v>0</v>
      </c>
      <c r="J24" s="40">
        <f>H24+I24</f>
        <v>457</v>
      </c>
      <c r="K24" s="53">
        <f>J29-J26</f>
        <v>-18</v>
      </c>
      <c r="L24" s="41"/>
    </row>
    <row r="25" spans="1:12" s="13" customFormat="1" ht="33" customHeight="1">
      <c r="A25" s="54">
        <v>2</v>
      </c>
      <c r="B25" s="26" t="str">
        <f>B4</f>
        <v>Artūrs Perepjolkins</v>
      </c>
      <c r="C25" s="73" t="s">
        <v>98</v>
      </c>
      <c r="D25" s="40">
        <v>0</v>
      </c>
      <c r="E25" s="40">
        <v>207</v>
      </c>
      <c r="F25" s="40">
        <v>234</v>
      </c>
      <c r="G25" s="50"/>
      <c r="H25" s="40">
        <f>F25+E25</f>
        <v>441</v>
      </c>
      <c r="I25" s="40">
        <f>D25*2</f>
        <v>0</v>
      </c>
      <c r="J25" s="40">
        <f>H25+I25</f>
        <v>441</v>
      </c>
      <c r="K25" s="55">
        <f>J28-J26</f>
        <v>-14</v>
      </c>
      <c r="L25" s="41"/>
    </row>
    <row r="26" spans="1:12" s="13" customFormat="1" ht="33" customHeight="1">
      <c r="A26" s="54">
        <v>3</v>
      </c>
      <c r="B26" s="26" t="str">
        <f>B7</f>
        <v>Dmitrijs Dumcevs</v>
      </c>
      <c r="C26" s="74" t="s">
        <v>101</v>
      </c>
      <c r="D26" s="40">
        <v>0</v>
      </c>
      <c r="E26" s="40">
        <v>214</v>
      </c>
      <c r="F26" s="40">
        <v>207</v>
      </c>
      <c r="G26" s="50"/>
      <c r="H26" s="40">
        <f>F26+E26</f>
        <v>421</v>
      </c>
      <c r="I26" s="40">
        <f>D26*2</f>
        <v>0</v>
      </c>
      <c r="J26" s="40">
        <f>H26+I26</f>
        <v>421</v>
      </c>
      <c r="K26" s="56">
        <f>J24-J26</f>
        <v>36</v>
      </c>
      <c r="L26" s="41"/>
    </row>
    <row r="27" spans="1:12" s="13" customFormat="1" ht="33" customHeight="1" thickBot="1">
      <c r="A27" s="57">
        <v>4</v>
      </c>
      <c r="B27" s="26" t="str">
        <f>B11</f>
        <v>Igors Gnocs</v>
      </c>
      <c r="C27" s="73" t="s">
        <v>114</v>
      </c>
      <c r="D27" s="40">
        <v>0</v>
      </c>
      <c r="E27" s="40">
        <v>214</v>
      </c>
      <c r="F27" s="40">
        <v>194</v>
      </c>
      <c r="G27" s="50"/>
      <c r="H27" s="40">
        <f>F27+E27</f>
        <v>408</v>
      </c>
      <c r="I27" s="40">
        <f>D27*2</f>
        <v>0</v>
      </c>
      <c r="J27" s="40">
        <f>H27+I27</f>
        <v>408</v>
      </c>
      <c r="K27" s="58">
        <v>0</v>
      </c>
      <c r="L27" s="41"/>
    </row>
    <row r="28" spans="1:12" s="13" customFormat="1" ht="33" customHeight="1" thickTop="1">
      <c r="A28" s="59">
        <v>5</v>
      </c>
      <c r="B28" s="26" t="str">
        <f>B8</f>
        <v>Edgars Poišs</v>
      </c>
      <c r="C28" s="73" t="s">
        <v>102</v>
      </c>
      <c r="D28" s="40">
        <v>0</v>
      </c>
      <c r="E28" s="40">
        <v>224</v>
      </c>
      <c r="F28" s="40">
        <v>183</v>
      </c>
      <c r="G28" s="50"/>
      <c r="H28" s="40">
        <f>F28+E28</f>
        <v>407</v>
      </c>
      <c r="I28" s="40">
        <f>D28*2</f>
        <v>0</v>
      </c>
      <c r="J28" s="40">
        <f>H28+I28</f>
        <v>407</v>
      </c>
      <c r="K28" s="56">
        <f>J27-J26</f>
        <v>-13</v>
      </c>
      <c r="L28" s="41"/>
    </row>
    <row r="29" spans="1:12" ht="33" customHeight="1">
      <c r="A29" s="60">
        <v>6</v>
      </c>
      <c r="B29" s="26" t="str">
        <f>B10</f>
        <v>Rihards Meijers</v>
      </c>
      <c r="C29" s="73" t="s">
        <v>113</v>
      </c>
      <c r="D29" s="40">
        <v>0</v>
      </c>
      <c r="E29" s="40">
        <v>226</v>
      </c>
      <c r="F29" s="40">
        <v>177</v>
      </c>
      <c r="G29" s="50"/>
      <c r="H29" s="40">
        <f>F29+E29</f>
        <v>403</v>
      </c>
      <c r="I29" s="40">
        <f>D29*2</f>
        <v>0</v>
      </c>
      <c r="J29" s="40">
        <f>H29+I29</f>
        <v>403</v>
      </c>
      <c r="K29" s="56">
        <f>J25-J26</f>
        <v>20</v>
      </c>
    </row>
    <row r="30" spans="1:12" ht="33" customHeight="1">
      <c r="A30" s="60">
        <v>7</v>
      </c>
      <c r="B30" s="26" t="str">
        <f>B15</f>
        <v>Jeļena Šorohova</v>
      </c>
      <c r="C30" s="73" t="s">
        <v>96</v>
      </c>
      <c r="D30" s="40">
        <v>8</v>
      </c>
      <c r="E30" s="40">
        <v>190</v>
      </c>
      <c r="F30" s="40">
        <v>185</v>
      </c>
      <c r="G30" s="50"/>
      <c r="H30" s="40">
        <f>F30+E30</f>
        <v>375</v>
      </c>
      <c r="I30" s="40">
        <f>D30*2</f>
        <v>16</v>
      </c>
      <c r="J30" s="40">
        <f>H30+I30</f>
        <v>391</v>
      </c>
      <c r="K30" s="56">
        <f>J30-J26</f>
        <v>-30</v>
      </c>
    </row>
    <row r="31" spans="1:12" ht="33" customHeight="1">
      <c r="A31" s="60">
        <v>8</v>
      </c>
      <c r="B31" s="26" t="str">
        <f>B5</f>
        <v>Aleksandrs Titkovs</v>
      </c>
      <c r="C31" s="73" t="s">
        <v>92</v>
      </c>
      <c r="D31" s="40">
        <v>0</v>
      </c>
      <c r="E31" s="40">
        <v>205</v>
      </c>
      <c r="F31" s="40">
        <v>172</v>
      </c>
      <c r="G31" s="50"/>
      <c r="H31" s="40">
        <f>F31+E31</f>
        <v>377</v>
      </c>
      <c r="I31" s="40">
        <f>D31*2</f>
        <v>0</v>
      </c>
      <c r="J31" s="40">
        <f>H31+I31</f>
        <v>377</v>
      </c>
      <c r="K31" s="56">
        <f>J31-J26</f>
        <v>-44</v>
      </c>
    </row>
    <row r="32" spans="1:12" ht="33" customHeight="1">
      <c r="A32" s="60">
        <v>9</v>
      </c>
      <c r="B32" s="26" t="str">
        <f>B12</f>
        <v>Māris Dukurs</v>
      </c>
      <c r="C32" s="73" t="s">
        <v>90</v>
      </c>
      <c r="D32" s="40">
        <v>0</v>
      </c>
      <c r="E32" s="40">
        <v>179</v>
      </c>
      <c r="F32" s="40">
        <v>170</v>
      </c>
      <c r="G32" s="50"/>
      <c r="H32" s="40">
        <f>F32+E32</f>
        <v>349</v>
      </c>
      <c r="I32" s="40">
        <f>D32*2</f>
        <v>0</v>
      </c>
      <c r="J32" s="40">
        <f>H32+I32</f>
        <v>349</v>
      </c>
      <c r="K32" s="56">
        <f>J32-J26</f>
        <v>-72</v>
      </c>
    </row>
    <row r="33" spans="1:11" ht="30.75" customHeight="1">
      <c r="A33" s="60">
        <v>10</v>
      </c>
      <c r="B33" s="26" t="str">
        <f>B6</f>
        <v>Raimonds Rutenbergs</v>
      </c>
      <c r="C33" s="73" t="s">
        <v>99</v>
      </c>
      <c r="D33" s="40">
        <v>0</v>
      </c>
      <c r="E33" s="40">
        <v>169</v>
      </c>
      <c r="F33" s="40">
        <v>157</v>
      </c>
      <c r="G33" s="50"/>
      <c r="H33" s="40">
        <f>F33+E33</f>
        <v>326</v>
      </c>
      <c r="I33" s="40">
        <f>D33*2</f>
        <v>0</v>
      </c>
      <c r="J33" s="40">
        <f>H33+I33</f>
        <v>326</v>
      </c>
      <c r="K33" s="56">
        <f>J33-J26</f>
        <v>-95</v>
      </c>
    </row>
  </sheetData>
  <sortState ref="B24:J33">
    <sortCondition descending="1" ref="J4:J21"/>
  </sortState>
  <mergeCells count="1">
    <mergeCell ref="L4:L17"/>
  </mergeCells>
  <phoneticPr fontId="10" type="noConversion"/>
  <printOptions horizontalCentered="1"/>
  <pageMargins left="0.15748031496063" right="0.15748031496063" top="0.43307086614173201" bottom="0.15748031496063" header="0.15748031496063" footer="0.15748031496063"/>
  <pageSetup paperSize="9" scale="7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0"/>
  <sheetViews>
    <sheetView view="pageBreakPreview" zoomScale="60" zoomScaleNormal="60" workbookViewId="0">
      <selection activeCell="C7" sqref="C7"/>
    </sheetView>
  </sheetViews>
  <sheetFormatPr defaultRowHeight="18" outlineLevelCol="1"/>
  <cols>
    <col min="2" max="2" width="9.42578125" style="2" bestFit="1" customWidth="1"/>
    <col min="3" max="3" width="38.28515625" customWidth="1"/>
    <col min="4" max="4" width="7.28515625" style="2" bestFit="1" customWidth="1"/>
    <col min="5" max="5" width="11.5703125" style="2" bestFit="1" customWidth="1" outlineLevel="1"/>
    <col min="6" max="6" width="12" style="6" customWidth="1"/>
    <col min="7" max="7" width="14.5703125" style="6" bestFit="1" customWidth="1" outlineLevel="1"/>
    <col min="8" max="8" width="10.5703125" style="6" bestFit="1" customWidth="1" outlineLevel="1"/>
    <col min="9" max="9" width="10.85546875" style="6" bestFit="1" customWidth="1" outlineLevel="1"/>
    <col min="10" max="10" width="9.140625" hidden="1" customWidth="1"/>
    <col min="11" max="11" width="5.42578125" style="132" bestFit="1" customWidth="1"/>
    <col min="12" max="12" width="27.7109375" customWidth="1"/>
    <col min="13" max="13" width="9.140625" style="2" customWidth="1"/>
    <col min="14" max="14" width="7.28515625" style="2" bestFit="1" customWidth="1"/>
    <col min="15" max="15" width="10.85546875" style="2" customWidth="1"/>
    <col min="16" max="18" width="8.42578125" style="2" customWidth="1"/>
    <col min="19" max="20" width="10.5703125" style="2" customWidth="1"/>
    <col min="21" max="21" width="10.85546875" style="2" bestFit="1" customWidth="1"/>
    <col min="22" max="22" width="11.140625" bestFit="1" customWidth="1"/>
  </cols>
  <sheetData>
    <row r="1" spans="2:11" ht="42" customHeight="1"/>
    <row r="2" spans="2:11" ht="24.75" customHeight="1"/>
    <row r="3" spans="2:11" ht="37.5">
      <c r="B3" s="121" t="s">
        <v>31</v>
      </c>
      <c r="C3" s="121"/>
      <c r="D3" s="121"/>
      <c r="E3" s="121"/>
      <c r="F3" s="121"/>
      <c r="G3" s="121"/>
      <c r="H3" s="121"/>
      <c r="I3" s="121"/>
    </row>
    <row r="4" spans="2:11" ht="17.25" customHeight="1" thickBot="1"/>
    <row r="5" spans="2:11" ht="42" customHeight="1" thickBot="1">
      <c r="B5" s="27" t="s">
        <v>0</v>
      </c>
      <c r="C5" s="28" t="s">
        <v>1</v>
      </c>
      <c r="D5" s="28" t="s">
        <v>3</v>
      </c>
      <c r="E5" s="28" t="s">
        <v>4</v>
      </c>
      <c r="F5" s="28" t="s">
        <v>5</v>
      </c>
      <c r="G5" s="28" t="s">
        <v>9</v>
      </c>
      <c r="H5" s="28" t="s">
        <v>12</v>
      </c>
      <c r="I5" s="30" t="s">
        <v>10</v>
      </c>
    </row>
    <row r="6" spans="2:11" s="13" customFormat="1" ht="31.5" customHeight="1">
      <c r="B6" s="134">
        <v>1</v>
      </c>
      <c r="C6" s="135" t="str">
        <f>'1.4 un 1.2 Finals'!B24</f>
        <v>Aivars Belickis</v>
      </c>
      <c r="D6" s="136">
        <v>0</v>
      </c>
      <c r="E6" s="136">
        <v>220</v>
      </c>
      <c r="F6" s="136">
        <v>265</v>
      </c>
      <c r="G6" s="136">
        <f>E6+F6</f>
        <v>485</v>
      </c>
      <c r="H6" s="136">
        <f>D6*2</f>
        <v>0</v>
      </c>
      <c r="I6" s="137">
        <f>H6+G6</f>
        <v>485</v>
      </c>
      <c r="J6" s="120" t="s">
        <v>16</v>
      </c>
      <c r="K6" s="133"/>
    </row>
    <row r="7" spans="2:11" s="11" customFormat="1" ht="31.5" customHeight="1">
      <c r="B7" s="54">
        <v>2</v>
      </c>
      <c r="C7" s="67" t="str">
        <f>'1.4 un 1.2 Finals'!B25</f>
        <v>Artūrs Perepjolkins</v>
      </c>
      <c r="D7" s="68">
        <v>0</v>
      </c>
      <c r="E7" s="68">
        <v>215</v>
      </c>
      <c r="F7" s="68">
        <v>247</v>
      </c>
      <c r="G7" s="68">
        <f>E7+F7</f>
        <v>462</v>
      </c>
      <c r="H7" s="68">
        <f>D7*2</f>
        <v>0</v>
      </c>
      <c r="I7" s="75">
        <f>H7+G7</f>
        <v>462</v>
      </c>
      <c r="J7" s="120"/>
      <c r="K7" s="138"/>
    </row>
    <row r="8" spans="2:11" s="13" customFormat="1" ht="31.5" customHeight="1">
      <c r="B8" s="52">
        <v>3</v>
      </c>
      <c r="C8" s="67" t="str">
        <f>'1.4 un 1.2 Finals'!B26</f>
        <v>Dmitrijs Dumcevs</v>
      </c>
      <c r="D8" s="40">
        <v>0</v>
      </c>
      <c r="E8" s="40">
        <v>245</v>
      </c>
      <c r="F8" s="40">
        <v>175</v>
      </c>
      <c r="G8" s="40">
        <f>E8+F8</f>
        <v>420</v>
      </c>
      <c r="H8" s="40">
        <f>D8*2</f>
        <v>0</v>
      </c>
      <c r="I8" s="62">
        <f>H8+G8</f>
        <v>420</v>
      </c>
      <c r="J8" s="120"/>
      <c r="K8" s="133"/>
    </row>
    <row r="9" spans="2:11" s="13" customFormat="1" ht="31.5" customHeight="1" thickBot="1">
      <c r="B9" s="61">
        <v>4</v>
      </c>
      <c r="C9" s="152" t="str">
        <f>'1.4 un 1.2 Finals'!B27</f>
        <v>Igors Gnocs</v>
      </c>
      <c r="D9" s="76">
        <v>0</v>
      </c>
      <c r="E9" s="76">
        <v>202</v>
      </c>
      <c r="F9" s="76">
        <v>197</v>
      </c>
      <c r="G9" s="76">
        <f>E9+F9</f>
        <v>399</v>
      </c>
      <c r="H9" s="76">
        <f>D9*2</f>
        <v>0</v>
      </c>
      <c r="I9" s="77">
        <f>H9+G9</f>
        <v>399</v>
      </c>
      <c r="J9" s="120"/>
      <c r="K9" s="133"/>
    </row>
    <row r="10" spans="2:11" ht="31.5" customHeight="1"/>
  </sheetData>
  <sortState ref="C6:I9">
    <sortCondition descending="1" ref="I6:I9"/>
  </sortState>
  <mergeCells count="2">
    <mergeCell ref="J6:J9"/>
    <mergeCell ref="B3:I3"/>
  </mergeCells>
  <phoneticPr fontId="10" type="noConversion"/>
  <printOptions horizontalCentered="1" verticalCentered="1"/>
  <pageMargins left="0.21" right="0.3" top="7.0000000000000007E-2" bottom="0.01" header="0.05" footer="0.05"/>
  <pageSetup paperSize="9" scale="9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tabSelected="1" zoomScale="70" zoomScaleNormal="70" workbookViewId="0">
      <selection activeCell="G9" sqref="G9"/>
    </sheetView>
  </sheetViews>
  <sheetFormatPr defaultRowHeight="12.75"/>
  <cols>
    <col min="2" max="2" width="6.7109375" bestFit="1" customWidth="1"/>
    <col min="3" max="3" width="40.85546875" customWidth="1"/>
    <col min="6" max="6" width="34.85546875" customWidth="1"/>
  </cols>
  <sheetData>
    <row r="1" spans="2:6" ht="8.25" customHeight="1" thickBot="1"/>
    <row r="2" spans="2:6" ht="31.5" thickBot="1">
      <c r="B2" s="122" t="s">
        <v>106</v>
      </c>
      <c r="C2" s="123"/>
      <c r="D2" s="123"/>
      <c r="E2" s="123"/>
      <c r="F2" s="124"/>
    </row>
    <row r="3" spans="2:6" ht="8.25" customHeight="1">
      <c r="B3" s="13"/>
      <c r="C3" s="13"/>
      <c r="D3" s="13"/>
      <c r="E3" s="13"/>
      <c r="F3" s="13"/>
    </row>
    <row r="4" spans="2:6" ht="15.75">
      <c r="B4" s="125" t="s">
        <v>107</v>
      </c>
      <c r="C4" s="126"/>
      <c r="D4" s="98"/>
      <c r="E4" s="125" t="s">
        <v>108</v>
      </c>
      <c r="F4" s="126"/>
    </row>
    <row r="5" spans="2:6" ht="20.25" customHeight="1">
      <c r="B5" s="102" t="s">
        <v>0</v>
      </c>
      <c r="C5" s="153" t="s">
        <v>1</v>
      </c>
      <c r="D5" s="99"/>
      <c r="E5" s="102" t="s">
        <v>0</v>
      </c>
      <c r="F5" s="102" t="s">
        <v>1</v>
      </c>
    </row>
    <row r="6" spans="2:6" ht="20.25" customHeight="1">
      <c r="B6" s="104">
        <v>1</v>
      </c>
      <c r="C6" s="154" t="str">
        <f>Fināls!C6</f>
        <v>Aivars Belickis</v>
      </c>
      <c r="D6" s="99"/>
      <c r="E6" s="104">
        <v>1</v>
      </c>
      <c r="F6" s="154" t="str">
        <f>'1.4 un 1.2 Finals'!B15</f>
        <v>Jeļena Šorohova</v>
      </c>
    </row>
    <row r="7" spans="2:6" ht="20.25" customHeight="1">
      <c r="B7" s="102">
        <v>2</v>
      </c>
      <c r="C7" s="100" t="str">
        <f>Fināls!C7</f>
        <v>Artūrs Perepjolkins</v>
      </c>
      <c r="D7" s="99"/>
      <c r="E7" s="102">
        <v>2</v>
      </c>
      <c r="F7" s="101" t="str">
        <f>'1.4 un 1.2 Finals'!B16</f>
        <v>Veronika Hudjakova</v>
      </c>
    </row>
    <row r="8" spans="2:6" ht="20.25" customHeight="1">
      <c r="B8" s="103">
        <v>3</v>
      </c>
      <c r="C8" s="100" t="str">
        <f>Fināls!C8</f>
        <v>Dmitrijs Dumcevs</v>
      </c>
      <c r="D8" s="99"/>
      <c r="E8" s="103">
        <v>3</v>
      </c>
      <c r="F8" s="101" t="str">
        <f>'1.4 un 1.2 Finals'!B18</f>
        <v>Linda Tomsone</v>
      </c>
    </row>
    <row r="9" spans="2:6" ht="13.5" thickBot="1"/>
    <row r="10" spans="2:6" ht="15.75">
      <c r="C10" s="127" t="s">
        <v>109</v>
      </c>
      <c r="D10" s="128"/>
      <c r="E10" s="128"/>
      <c r="F10" s="129"/>
    </row>
    <row r="11" spans="2:6" ht="24" customHeight="1">
      <c r="C11" s="147" t="s">
        <v>0</v>
      </c>
      <c r="D11" s="130" t="s">
        <v>1</v>
      </c>
      <c r="E11" s="130"/>
      <c r="F11" s="131"/>
    </row>
    <row r="12" spans="2:6" ht="23.25" customHeight="1">
      <c r="C12" s="151">
        <v>1</v>
      </c>
      <c r="D12" s="155" t="str">
        <f>Fināls!C6</f>
        <v>Aivars Belickis</v>
      </c>
      <c r="E12" s="155"/>
      <c r="F12" s="156"/>
    </row>
    <row r="13" spans="2:6" ht="23.25" customHeight="1">
      <c r="C13" s="148">
        <v>2</v>
      </c>
      <c r="D13" s="139" t="str">
        <f>Fināls!C7</f>
        <v>Artūrs Perepjolkins</v>
      </c>
      <c r="E13" s="139"/>
      <c r="F13" s="140"/>
    </row>
    <row r="14" spans="2:6" ht="23.25" customHeight="1">
      <c r="C14" s="148">
        <v>3</v>
      </c>
      <c r="D14" s="139" t="str">
        <f>Fināls!C8</f>
        <v>Dmitrijs Dumcevs</v>
      </c>
      <c r="E14" s="139"/>
      <c r="F14" s="140"/>
    </row>
    <row r="15" spans="2:6" ht="23.25" customHeight="1">
      <c r="C15" s="149">
        <v>4</v>
      </c>
      <c r="D15" s="139" t="str">
        <f>Fināls!C9</f>
        <v>Igors Gnocs</v>
      </c>
      <c r="E15" s="139"/>
      <c r="F15" s="140"/>
    </row>
    <row r="16" spans="2:6" ht="23.25" customHeight="1">
      <c r="C16" s="149">
        <v>5</v>
      </c>
      <c r="D16" s="141" t="str">
        <f>'1.4 un 1.2 Finals'!B28</f>
        <v>Edgars Poišs</v>
      </c>
      <c r="E16" s="142"/>
      <c r="F16" s="143"/>
    </row>
    <row r="17" spans="3:6" ht="23.25" customHeight="1">
      <c r="C17" s="149">
        <v>6</v>
      </c>
      <c r="D17" s="141" t="str">
        <f>'1.4 un 1.2 Finals'!B29</f>
        <v>Rihards Meijers</v>
      </c>
      <c r="E17" s="142"/>
      <c r="F17" s="143"/>
    </row>
    <row r="18" spans="3:6" ht="23.25" customHeight="1">
      <c r="C18" s="149">
        <v>7</v>
      </c>
      <c r="D18" s="141" t="str">
        <f>'1.4 un 1.2 Finals'!B30</f>
        <v>Jeļena Šorohova</v>
      </c>
      <c r="E18" s="142"/>
      <c r="F18" s="143"/>
    </row>
    <row r="19" spans="3:6" ht="23.25" customHeight="1">
      <c r="C19" s="149">
        <v>8</v>
      </c>
      <c r="D19" s="141" t="str">
        <f>'1.4 un 1.2 Finals'!B31</f>
        <v>Aleksandrs Titkovs</v>
      </c>
      <c r="E19" s="142"/>
      <c r="F19" s="143"/>
    </row>
    <row r="20" spans="3:6" ht="23.25" customHeight="1">
      <c r="C20" s="149">
        <v>9</v>
      </c>
      <c r="D20" s="141" t="str">
        <f>'1.4 un 1.2 Finals'!B32</f>
        <v>Māris Dukurs</v>
      </c>
      <c r="E20" s="142"/>
      <c r="F20" s="143"/>
    </row>
    <row r="21" spans="3:6" ht="23.25" customHeight="1">
      <c r="C21" s="149">
        <v>10</v>
      </c>
      <c r="D21" s="141" t="str">
        <f>'1.4 un 1.2 Finals'!B33</f>
        <v>Raimonds Rutenbergs</v>
      </c>
      <c r="E21" s="142"/>
      <c r="F21" s="143"/>
    </row>
    <row r="22" spans="3:6" ht="23.25" customHeight="1">
      <c r="C22" s="149" t="s">
        <v>110</v>
      </c>
      <c r="D22" s="141" t="str">
        <f>F6</f>
        <v>Jeļena Šorohova</v>
      </c>
      <c r="E22" s="142"/>
      <c r="F22" s="143"/>
    </row>
    <row r="23" spans="3:6" ht="23.25" customHeight="1" thickBot="1">
      <c r="C23" s="150" t="s">
        <v>115</v>
      </c>
      <c r="D23" s="144" t="str">
        <f>'Rezultātu lapa'!B4</f>
        <v>Aivars Belickis</v>
      </c>
      <c r="E23" s="145"/>
      <c r="F23" s="146"/>
    </row>
  </sheetData>
  <mergeCells count="17"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B2:F2"/>
    <mergeCell ref="B4:C4"/>
    <mergeCell ref="E4:F4"/>
    <mergeCell ref="C10:F10"/>
    <mergeCell ref="D11:F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Registracija</vt:lpstr>
      <vt:lpstr>Rezultāti</vt:lpstr>
      <vt:lpstr>Rezultātu lapa</vt:lpstr>
      <vt:lpstr>1.4 un 1.2 Finals</vt:lpstr>
      <vt:lpstr>Fināls</vt:lpstr>
      <vt:lpstr>Final standing</vt:lpstr>
      <vt:lpstr>'1.4 un 1.2 Finals'!Область_печати</vt:lpstr>
      <vt:lpstr>Fināls!Область_печати</vt:lpstr>
      <vt:lpstr>Rezultāti!Область_печати</vt:lpstr>
      <vt:lpstr>'Rezultātu lapa'!Область_печати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User</cp:lastModifiedBy>
  <cp:lastPrinted>2015-06-06T09:41:33Z</cp:lastPrinted>
  <dcterms:created xsi:type="dcterms:W3CDTF">2002-11-28T11:40:37Z</dcterms:created>
  <dcterms:modified xsi:type="dcterms:W3CDTF">2015-06-06T12:40:30Z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