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544" windowHeight="6516" tabRatio="592" activeTab="0"/>
  </bookViews>
  <sheets>
    <sheet name="SILVER vir reit" sheetId="1" r:id="rId1"/>
    <sheet name="Labākais 1,4 spēles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<sst xmlns="http://schemas.openxmlformats.org/spreadsheetml/2006/main" count="233" uniqueCount="93">
  <si>
    <t>Vieta</t>
  </si>
  <si>
    <t>I.T.V.</t>
  </si>
  <si>
    <t>K./KR.</t>
  </si>
  <si>
    <t>Vārds, Uzvārds</t>
  </si>
  <si>
    <t>Vidējais bez handikapa</t>
  </si>
  <si>
    <t>Spēles</t>
  </si>
  <si>
    <t>Labākais 1.spēles rezultāts</t>
  </si>
  <si>
    <t>Labākā summa (4.spēles)</t>
  </si>
  <si>
    <t>Summa (bez handikapa)</t>
  </si>
  <si>
    <t>Komanda</t>
  </si>
  <si>
    <t>(9.ABL)</t>
  </si>
  <si>
    <t>(10.ABL)</t>
  </si>
  <si>
    <t>(8.ABL)</t>
  </si>
  <si>
    <t>(11.ABL)</t>
  </si>
  <si>
    <t>Rekords</t>
  </si>
  <si>
    <t>(12.ABL)</t>
  </si>
  <si>
    <t>(13.ABL)</t>
  </si>
  <si>
    <t>(14.ABL)</t>
  </si>
  <si>
    <t>(15.ABL)</t>
  </si>
  <si>
    <t>(16.ABL)</t>
  </si>
  <si>
    <t>Spēles ABL</t>
  </si>
  <si>
    <t>(17.ABL 1.K.)</t>
  </si>
  <si>
    <t>(17.ABL 2.K.)</t>
  </si>
  <si>
    <t>(17.ABL 3.K.)</t>
  </si>
  <si>
    <t>(17.ABL 4.K.)</t>
  </si>
  <si>
    <t>(17.ABL labākais)</t>
  </si>
  <si>
    <t>Kopējais vidējais ABL</t>
  </si>
  <si>
    <t>Vidējais bez handikapa 2.kārta</t>
  </si>
  <si>
    <t>Spēles 1.kārta</t>
  </si>
  <si>
    <t>Spēles 2.kārta</t>
  </si>
  <si>
    <t>(17.ABL 1.k.)</t>
  </si>
  <si>
    <t>Summa (pēc 1.kārtas)</t>
  </si>
  <si>
    <t>Vidējais bez handikapa 1.kārta</t>
  </si>
  <si>
    <t>(17.ABL 2.k.)</t>
  </si>
  <si>
    <t>Summa (pēc 2.kārtas)</t>
  </si>
  <si>
    <t>Spēles 3.kārta</t>
  </si>
  <si>
    <t>Vidējais bez handikapa 3.kārta</t>
  </si>
  <si>
    <t>10.01.</t>
  </si>
  <si>
    <t>17.01.</t>
  </si>
  <si>
    <t>24.01.</t>
  </si>
  <si>
    <t>31.01.</t>
  </si>
  <si>
    <t>07.02.</t>
  </si>
  <si>
    <t>14.02.</t>
  </si>
  <si>
    <t>21.02.</t>
  </si>
  <si>
    <t>Summa 10.01.(4.spēles)</t>
  </si>
  <si>
    <t>Summa 17.01.(4.spēles)</t>
  </si>
  <si>
    <t>Summa 24.01.(4.spēles)</t>
  </si>
  <si>
    <t>Summa 31.01.(4.spēles)</t>
  </si>
  <si>
    <t>Summa 07.02.(4.spēles)</t>
  </si>
  <si>
    <t>Summa 14.02.(4.spēles)</t>
  </si>
  <si>
    <t>Summa 21.02.(4.spēles)</t>
  </si>
  <si>
    <t>Wii sports resort</t>
  </si>
  <si>
    <t>Patriks Piternieks</t>
  </si>
  <si>
    <t>Ričards Toms Zvilna</t>
  </si>
  <si>
    <t>Niks Mežiņš</t>
  </si>
  <si>
    <t>Tomass Piternieks</t>
  </si>
  <si>
    <t>VissParBoulingu.lv</t>
  </si>
  <si>
    <t>Nikolajs Tkačenko</t>
  </si>
  <si>
    <t>Rūdolfs Būmanis</t>
  </si>
  <si>
    <t>Jevgenijs Kobiļuks</t>
  </si>
  <si>
    <t>Edgars Kobiļuks</t>
  </si>
  <si>
    <t>Nikolajs Ļevikins</t>
  </si>
  <si>
    <t>Korness</t>
  </si>
  <si>
    <t>Gints Adakovskis</t>
  </si>
  <si>
    <t>Sigutis Briedis</t>
  </si>
  <si>
    <t>Amberfish</t>
  </si>
  <si>
    <t>Vladimirs Nahodkins</t>
  </si>
  <si>
    <t>Valdis Skudra</t>
  </si>
  <si>
    <t>Aleksejs Vladimirovs</t>
  </si>
  <si>
    <t>Jānis Adakovskis</t>
  </si>
  <si>
    <t>Jurijs Kuncevičs</t>
  </si>
  <si>
    <t>Nikita Bobrovs</t>
  </si>
  <si>
    <t>Kārlis Laņģis</t>
  </si>
  <si>
    <t>Maksims Jemeļjanovs</t>
  </si>
  <si>
    <t>Aleksejs Tomaševskis</t>
  </si>
  <si>
    <t>JBP</t>
  </si>
  <si>
    <t>Jurijs Bokums</t>
  </si>
  <si>
    <t>Jurijs Bokums sen.</t>
  </si>
  <si>
    <t>Jānis Raņķis</t>
  </si>
  <si>
    <t>NB Seniors</t>
  </si>
  <si>
    <t>Vladimirs Lagunovs</t>
  </si>
  <si>
    <t>Guntars Beisons</t>
  </si>
  <si>
    <t>Aleksandrs Liniņš</t>
  </si>
  <si>
    <t>Dainis Mauriņš</t>
  </si>
  <si>
    <t>Ģirts Gabrāns</t>
  </si>
  <si>
    <t>NB</t>
  </si>
  <si>
    <t>Juris Mauriņš</t>
  </si>
  <si>
    <t>Jānis Naļivaiko</t>
  </si>
  <si>
    <t>Pāvels Isats</t>
  </si>
  <si>
    <t>Guntis Andžāns</t>
  </si>
  <si>
    <t>Normunds Rabkevičs</t>
  </si>
  <si>
    <t>Toms Erbss</t>
  </si>
  <si>
    <t>Māris Dukurs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</si>
</sst>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mmm\ dd"/>
    <numFmt numFmtId="171" formatCode="0.0000"/>
    <numFmt numFmtId="172" formatCode="0.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00000"/>
    <numFmt numFmtId="178" formatCode="0.00000"/>
    <numFmt numFmtId="179" formatCode="0.00000000"/>
    <numFmt numFmtId="180" formatCode="0.0000000"/>
    <numFmt numFmtId="181" formatCode="0.0"/>
  </numFmts>
  <fonts count="39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9" fontId="1" fillId="0" borderId="0" applyFill="0" applyBorder="0" applyAlignment="0" applyProtection="0"/>
    <xf numFmtId="168" fontId="1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2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2" fillId="34" borderId="0" xfId="0" applyFont="1" applyFill="1" applyAlignment="1">
      <alignment/>
    </xf>
    <xf numFmtId="0" fontId="2" fillId="17" borderId="0" xfId="0" applyFont="1" applyFill="1" applyAlignment="1">
      <alignment/>
    </xf>
    <xf numFmtId="0" fontId="0" fillId="17" borderId="0" xfId="0" applyFill="1" applyAlignment="1">
      <alignment/>
    </xf>
    <xf numFmtId="0" fontId="2" fillId="5" borderId="0" xfId="0" applyFont="1" applyFill="1" applyAlignment="1">
      <alignment/>
    </xf>
    <xf numFmtId="2" fontId="0" fillId="5" borderId="0" xfId="0" applyNumberFormat="1" applyFill="1" applyAlignment="1">
      <alignment/>
    </xf>
    <xf numFmtId="2" fontId="0" fillId="5" borderId="0" xfId="0" applyNumberFormat="1" applyFont="1" applyFill="1" applyAlignment="1">
      <alignment/>
    </xf>
    <xf numFmtId="0" fontId="0" fillId="5" borderId="0" xfId="0" applyFill="1" applyAlignment="1">
      <alignment/>
    </xf>
    <xf numFmtId="1" fontId="0" fillId="17" borderId="0" xfId="0" applyNumberFormat="1" applyFill="1" applyAlignment="1">
      <alignment/>
    </xf>
    <xf numFmtId="1" fontId="0" fillId="17" borderId="0" xfId="0" applyNumberFormat="1" applyFont="1" applyFill="1" applyAlignment="1">
      <alignment/>
    </xf>
    <xf numFmtId="1" fontId="0" fillId="34" borderId="0" xfId="0" applyNumberForma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BL\Vid&#275;jais%20rezult&#257;ts%20v&#299;rie&#353;iem%20%20www.VissParBoulingu.lv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37">
          <cell r="V37">
            <v>184.1134090909091</v>
          </cell>
        </row>
        <row r="45">
          <cell r="V45">
            <v>179.755</v>
          </cell>
        </row>
        <row r="55">
          <cell r="V55">
            <v>180.09055555555554</v>
          </cell>
        </row>
        <row r="63">
          <cell r="V63">
            <v>182.7865</v>
          </cell>
        </row>
        <row r="65">
          <cell r="V65">
            <v>178.40189102564102</v>
          </cell>
        </row>
        <row r="78">
          <cell r="V78">
            <v>173.79317401960785</v>
          </cell>
        </row>
        <row r="80">
          <cell r="V80">
            <v>173.68285714285713</v>
          </cell>
        </row>
        <row r="85">
          <cell r="V85">
            <v>173.17624999999998</v>
          </cell>
        </row>
        <row r="88">
          <cell r="V88">
            <v>173.04848484848483</v>
          </cell>
        </row>
        <row r="94">
          <cell r="V94">
            <v>169.84601648351645</v>
          </cell>
        </row>
        <row r="98">
          <cell r="V98">
            <v>170.37208333333334</v>
          </cell>
        </row>
        <row r="99">
          <cell r="V99">
            <v>170.65906526075804</v>
          </cell>
        </row>
        <row r="103">
          <cell r="V103">
            <v>169.490625</v>
          </cell>
        </row>
        <row r="107">
          <cell r="V107">
            <v>169.30727777777778</v>
          </cell>
        </row>
        <row r="109">
          <cell r="V109">
            <v>168.53099470899468</v>
          </cell>
        </row>
        <row r="113">
          <cell r="V113">
            <v>171.06642857142856</v>
          </cell>
        </row>
        <row r="126">
          <cell r="V126">
            <v>166.5913684210526</v>
          </cell>
        </row>
        <row r="132">
          <cell r="V132">
            <v>163.84531249999998</v>
          </cell>
        </row>
        <row r="151">
          <cell r="V151">
            <v>160.51237373737374</v>
          </cell>
        </row>
        <row r="157">
          <cell r="V157">
            <v>165.8412962962963</v>
          </cell>
        </row>
        <row r="159">
          <cell r="V159">
            <v>157.20600000000002</v>
          </cell>
        </row>
        <row r="168">
          <cell r="V168">
            <v>157.90136363636364</v>
          </cell>
        </row>
        <row r="175">
          <cell r="V175">
            <v>152.28636363636363</v>
          </cell>
        </row>
        <row r="179">
          <cell r="V179">
            <v>157.08499999999998</v>
          </cell>
        </row>
        <row r="182">
          <cell r="V182">
            <v>163.34029304029303</v>
          </cell>
        </row>
        <row r="186">
          <cell r="V186">
            <v>151.3298076923077</v>
          </cell>
        </row>
        <row r="195">
          <cell r="V195">
            <v>162.39186507936506</v>
          </cell>
        </row>
        <row r="199">
          <cell r="V199">
            <v>149.10979166666667</v>
          </cell>
        </row>
        <row r="209">
          <cell r="V209">
            <v>148.55499999999998</v>
          </cell>
        </row>
        <row r="229">
          <cell r="V229">
            <v>143.93185185185183</v>
          </cell>
        </row>
        <row r="258">
          <cell r="V258">
            <v>139.83817886178863</v>
          </cell>
        </row>
        <row r="268">
          <cell r="V268">
            <v>134.31294372294374</v>
          </cell>
        </row>
        <row r="517">
          <cell r="V517">
            <v>124.35</v>
          </cell>
        </row>
        <row r="518">
          <cell r="V518">
            <v>169.13333333333333</v>
          </cell>
        </row>
        <row r="520">
          <cell r="V520">
            <v>129.10714285714286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36"/>
  <sheetViews>
    <sheetView tabSelected="1" zoomScalePageLayoutView="0" workbookViewId="0" topLeftCell="A1">
      <selection activeCell="E1" sqref="E1"/>
    </sheetView>
  </sheetViews>
  <sheetFormatPr defaultColWidth="0" defaultRowHeight="15"/>
  <cols>
    <col min="1" max="1" width="11.57421875" style="0" customWidth="1"/>
    <col min="2" max="4" width="9.28125" style="0" customWidth="1"/>
    <col min="5" max="5" width="23.00390625" style="0" customWidth="1"/>
    <col min="6" max="9" width="15.421875" style="4" customWidth="1"/>
    <col min="10" max="10" width="15.421875" style="12" customWidth="1"/>
    <col min="11" max="13" width="15.421875" style="8" customWidth="1"/>
    <col min="14" max="14" width="10.00390625" style="8" customWidth="1"/>
    <col min="15" max="15" width="10.00390625" style="5" customWidth="1"/>
    <col min="16" max="16" width="10.00390625" style="0" customWidth="1"/>
    <col min="17" max="26" width="13.28125" style="0" customWidth="1"/>
    <col min="27" max="27" width="16.00390625" style="8" customWidth="1"/>
    <col min="28" max="28" width="16.00390625" style="4" customWidth="1"/>
    <col min="29" max="38" width="11.28125" style="0" customWidth="1"/>
    <col min="39" max="39" width="13.57421875" style="8" customWidth="1"/>
    <col min="40" max="40" width="13.57421875" style="4" customWidth="1"/>
    <col min="41" max="68" width="8.8515625" style="0" customWidth="1"/>
    <col min="69" max="70" width="8.8515625" style="8" customWidth="1"/>
    <col min="71" max="71" width="8.8515625" style="4" customWidth="1"/>
    <col min="72" max="77" width="8.8515625" style="0" customWidth="1"/>
    <col min="78" max="78" width="8.7109375" style="0" customWidth="1"/>
    <col min="79" max="16384" width="0" style="0" hidden="1" customWidth="1"/>
  </cols>
  <sheetData>
    <row r="1" spans="1:78" ht="14.25">
      <c r="A1" s="1" t="s">
        <v>9</v>
      </c>
      <c r="B1" s="1" t="s">
        <v>0</v>
      </c>
      <c r="C1" s="1" t="s">
        <v>1</v>
      </c>
      <c r="D1" s="1" t="s">
        <v>2</v>
      </c>
      <c r="E1" s="1" t="s">
        <v>3</v>
      </c>
      <c r="F1" s="2" t="s">
        <v>32</v>
      </c>
      <c r="G1" s="2" t="s">
        <v>27</v>
      </c>
      <c r="H1" s="2" t="s">
        <v>36</v>
      </c>
      <c r="I1" s="2" t="s">
        <v>4</v>
      </c>
      <c r="J1" s="9" t="s">
        <v>26</v>
      </c>
      <c r="K1" s="7" t="s">
        <v>28</v>
      </c>
      <c r="L1" s="7" t="s">
        <v>29</v>
      </c>
      <c r="M1" s="7" t="s">
        <v>35</v>
      </c>
      <c r="N1" s="7" t="s">
        <v>5</v>
      </c>
      <c r="O1" s="6" t="s">
        <v>20</v>
      </c>
      <c r="P1" s="1" t="s">
        <v>12</v>
      </c>
      <c r="Q1" s="1" t="s">
        <v>10</v>
      </c>
      <c r="R1" s="1" t="s">
        <v>11</v>
      </c>
      <c r="S1" s="1" t="s">
        <v>13</v>
      </c>
      <c r="T1" s="1" t="s">
        <v>15</v>
      </c>
      <c r="U1" s="1" t="s">
        <v>16</v>
      </c>
      <c r="V1" s="1" t="s">
        <v>17</v>
      </c>
      <c r="W1" s="1" t="s">
        <v>18</v>
      </c>
      <c r="X1" s="1" t="s">
        <v>19</v>
      </c>
      <c r="Y1" s="1" t="s">
        <v>30</v>
      </c>
      <c r="Z1" s="1" t="s">
        <v>33</v>
      </c>
      <c r="AA1" s="7" t="s">
        <v>6</v>
      </c>
      <c r="AB1" s="2" t="s">
        <v>14</v>
      </c>
      <c r="AC1" s="1" t="s">
        <v>10</v>
      </c>
      <c r="AD1" s="1" t="s">
        <v>11</v>
      </c>
      <c r="AE1" s="1" t="s">
        <v>13</v>
      </c>
      <c r="AF1" s="1" t="s">
        <v>15</v>
      </c>
      <c r="AG1" s="1" t="s">
        <v>16</v>
      </c>
      <c r="AH1" s="1" t="s">
        <v>17</v>
      </c>
      <c r="AI1" s="1" t="s">
        <v>18</v>
      </c>
      <c r="AJ1" s="1" t="s">
        <v>19</v>
      </c>
      <c r="AK1" s="1" t="s">
        <v>30</v>
      </c>
      <c r="AL1" s="1" t="s">
        <v>33</v>
      </c>
      <c r="AM1" s="7" t="s">
        <v>7</v>
      </c>
      <c r="AN1" s="2" t="s">
        <v>14</v>
      </c>
      <c r="AO1" s="1" t="s">
        <v>37</v>
      </c>
      <c r="AP1" s="1" t="s">
        <v>37</v>
      </c>
      <c r="AQ1" s="1" t="s">
        <v>37</v>
      </c>
      <c r="AR1" s="1" t="s">
        <v>37</v>
      </c>
      <c r="AS1" s="1" t="s">
        <v>38</v>
      </c>
      <c r="AT1" s="1" t="s">
        <v>38</v>
      </c>
      <c r="AU1" s="1" t="s">
        <v>38</v>
      </c>
      <c r="AV1" s="1" t="s">
        <v>38</v>
      </c>
      <c r="AW1" s="1" t="s">
        <v>39</v>
      </c>
      <c r="AX1" s="1" t="s">
        <v>39</v>
      </c>
      <c r="AY1" s="1" t="s">
        <v>39</v>
      </c>
      <c r="AZ1" s="1" t="s">
        <v>39</v>
      </c>
      <c r="BA1" s="1" t="s">
        <v>40</v>
      </c>
      <c r="BB1" s="1" t="s">
        <v>40</v>
      </c>
      <c r="BC1" s="1" t="s">
        <v>40</v>
      </c>
      <c r="BD1" s="1" t="s">
        <v>40</v>
      </c>
      <c r="BE1" s="1" t="s">
        <v>41</v>
      </c>
      <c r="BF1" s="1" t="s">
        <v>41</v>
      </c>
      <c r="BG1" s="1" t="s">
        <v>41</v>
      </c>
      <c r="BH1" s="1" t="s">
        <v>41</v>
      </c>
      <c r="BI1" s="1" t="s">
        <v>42</v>
      </c>
      <c r="BJ1" s="1" t="s">
        <v>42</v>
      </c>
      <c r="BK1" s="1" t="s">
        <v>42</v>
      </c>
      <c r="BL1" s="1" t="s">
        <v>42</v>
      </c>
      <c r="BM1" s="1" t="s">
        <v>43</v>
      </c>
      <c r="BN1" s="1" t="s">
        <v>43</v>
      </c>
      <c r="BO1" s="1" t="s">
        <v>43</v>
      </c>
      <c r="BP1" s="1" t="s">
        <v>43</v>
      </c>
      <c r="BQ1" s="7" t="s">
        <v>31</v>
      </c>
      <c r="BR1" s="7" t="s">
        <v>34</v>
      </c>
      <c r="BS1" s="2" t="s">
        <v>8</v>
      </c>
      <c r="BT1" s="1" t="s">
        <v>44</v>
      </c>
      <c r="BU1" s="1" t="s">
        <v>45</v>
      </c>
      <c r="BV1" s="1" t="s">
        <v>46</v>
      </c>
      <c r="BW1" s="1" t="s">
        <v>47</v>
      </c>
      <c r="BX1" s="1" t="s">
        <v>48</v>
      </c>
      <c r="BY1" s="1" t="s">
        <v>49</v>
      </c>
      <c r="BZ1" s="1" t="s">
        <v>50</v>
      </c>
    </row>
    <row r="2" spans="1:78" ht="14.25">
      <c r="A2" t="s">
        <v>51</v>
      </c>
      <c r="B2">
        <v>1</v>
      </c>
      <c r="C2">
        <v>1</v>
      </c>
      <c r="D2">
        <f aca="true" t="shared" si="0" ref="D2:D10">(C2-B2)</f>
        <v>0</v>
      </c>
      <c r="E2" t="s">
        <v>52</v>
      </c>
      <c r="F2" s="3">
        <f aca="true" t="shared" si="1" ref="F2:F21">SUM(BQ2)/(K2)</f>
        <v>188.35</v>
      </c>
      <c r="G2" s="3">
        <f>SUM(BR2)/(L2)</f>
        <v>184.58333333333334</v>
      </c>
      <c r="H2" s="3">
        <f>SUM(AO2:BP2)/(M2)</f>
        <v>187.4375</v>
      </c>
      <c r="I2" s="3">
        <f aca="true" t="shared" si="2" ref="I2:I21">SUM(BS2)/(N2)</f>
        <v>187.10416666666666</v>
      </c>
      <c r="J2" s="10">
        <f>'[1]Sheet1'!$V$195</f>
        <v>162.39186507936506</v>
      </c>
      <c r="K2" s="13">
        <v>20</v>
      </c>
      <c r="L2" s="8">
        <v>12</v>
      </c>
      <c r="M2" s="8">
        <f>COUNT(AO2:BP2)</f>
        <v>16</v>
      </c>
      <c r="N2" s="13">
        <f>SUM(K2:M2)</f>
        <v>48</v>
      </c>
      <c r="O2" s="5">
        <f>SUM(132+N2)</f>
        <v>180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171</v>
      </c>
      <c r="X2">
        <v>232</v>
      </c>
      <c r="Y2">
        <v>265</v>
      </c>
      <c r="Z2">
        <v>209</v>
      </c>
      <c r="AA2" s="8">
        <f aca="true" t="shared" si="3" ref="AA2:AA36">MAX(AO2:BP2)</f>
        <v>249</v>
      </c>
      <c r="AB2" s="4">
        <f>MAX(P2:AA2)</f>
        <v>265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567</v>
      </c>
      <c r="AJ2">
        <v>784</v>
      </c>
      <c r="AK2">
        <v>848</v>
      </c>
      <c r="AL2">
        <v>768</v>
      </c>
      <c r="AM2" s="8">
        <f aca="true" t="shared" si="4" ref="AM2:AM36">MAX(BT2:BZ2)</f>
        <v>810</v>
      </c>
      <c r="AN2" s="4">
        <f aca="true" t="shared" si="5" ref="AN2:AN17">MAX(AC2:AM2)</f>
        <v>848</v>
      </c>
      <c r="AW2">
        <v>188</v>
      </c>
      <c r="AX2">
        <v>212</v>
      </c>
      <c r="AY2">
        <v>157</v>
      </c>
      <c r="AZ2">
        <v>177</v>
      </c>
      <c r="BA2">
        <v>159</v>
      </c>
      <c r="BB2">
        <v>184</v>
      </c>
      <c r="BC2">
        <v>190</v>
      </c>
      <c r="BD2">
        <v>170</v>
      </c>
      <c r="BE2">
        <v>165</v>
      </c>
      <c r="BF2">
        <v>167</v>
      </c>
      <c r="BG2">
        <v>196</v>
      </c>
      <c r="BH2">
        <v>224</v>
      </c>
      <c r="BM2">
        <v>181</v>
      </c>
      <c r="BN2">
        <v>201</v>
      </c>
      <c r="BO2">
        <v>179</v>
      </c>
      <c r="BP2">
        <v>249</v>
      </c>
      <c r="BQ2" s="8">
        <v>3767</v>
      </c>
      <c r="BR2" s="8">
        <v>2215</v>
      </c>
      <c r="BS2" s="4">
        <f>SUM(AO2:BR2)</f>
        <v>8981</v>
      </c>
      <c r="BT2">
        <f aca="true" t="shared" si="6" ref="BT2:BT36">SUM(AO2:AR2)</f>
        <v>0</v>
      </c>
      <c r="BU2">
        <f aca="true" t="shared" si="7" ref="BU2:BU10">SUM(AS2:AV2)</f>
        <v>0</v>
      </c>
      <c r="BV2">
        <f aca="true" t="shared" si="8" ref="BV2:BV36">SUM(AW2:AZ2)</f>
        <v>734</v>
      </c>
      <c r="BW2">
        <f aca="true" t="shared" si="9" ref="BW2:BW36">SUM(BA2:BD2)</f>
        <v>703</v>
      </c>
      <c r="BX2">
        <f aca="true" t="shared" si="10" ref="BX2:BX36">SUM(BE2:BH2)</f>
        <v>752</v>
      </c>
      <c r="BY2">
        <f aca="true" t="shared" si="11" ref="BY2:BY36">SUM(BI2:BL2)</f>
        <v>0</v>
      </c>
      <c r="BZ2">
        <f aca="true" t="shared" si="12" ref="BZ2:BZ36">SUM(BM2:BP2)</f>
        <v>810</v>
      </c>
    </row>
    <row r="3" spans="1:78" ht="14.25">
      <c r="A3" t="s">
        <v>51</v>
      </c>
      <c r="B3">
        <v>2</v>
      </c>
      <c r="C3">
        <v>2</v>
      </c>
      <c r="D3">
        <f t="shared" si="0"/>
        <v>0</v>
      </c>
      <c r="E3" t="s">
        <v>53</v>
      </c>
      <c r="F3" s="3">
        <f t="shared" si="1"/>
        <v>185.75</v>
      </c>
      <c r="G3" s="3">
        <f>SUM(BR3)/(L3)</f>
        <v>191</v>
      </c>
      <c r="H3" s="3">
        <f aca="true" t="shared" si="13" ref="H3:H36">SUM(AO3:BP3)/(M3)</f>
        <v>180.7391304347826</v>
      </c>
      <c r="I3" s="3">
        <f t="shared" si="2"/>
        <v>185.82857142857142</v>
      </c>
      <c r="J3" s="10">
        <f>'[1]Sheet1'!$V$182</f>
        <v>163.34029304029303</v>
      </c>
      <c r="K3" s="13">
        <v>24</v>
      </c>
      <c r="L3" s="8">
        <v>23</v>
      </c>
      <c r="M3" s="8">
        <f aca="true" t="shared" si="14" ref="M3:M36">COUNT(AO3:BP3)</f>
        <v>23</v>
      </c>
      <c r="N3" s="13">
        <f aca="true" t="shared" si="15" ref="N3:N36">SUM(K3:M3)</f>
        <v>70</v>
      </c>
      <c r="O3" s="5">
        <f>SUM(142+N3)</f>
        <v>212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198</v>
      </c>
      <c r="X3">
        <v>233</v>
      </c>
      <c r="Y3">
        <v>236</v>
      </c>
      <c r="Z3">
        <v>245</v>
      </c>
      <c r="AA3" s="8">
        <f t="shared" si="3"/>
        <v>245</v>
      </c>
      <c r="AB3" s="4">
        <f>MAX(P3:AA3)</f>
        <v>245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671</v>
      </c>
      <c r="AJ3">
        <v>761</v>
      </c>
      <c r="AK3">
        <v>833</v>
      </c>
      <c r="AL3">
        <v>821</v>
      </c>
      <c r="AM3" s="8">
        <f t="shared" si="4"/>
        <v>798</v>
      </c>
      <c r="AN3" s="4">
        <f t="shared" si="5"/>
        <v>833</v>
      </c>
      <c r="AO3">
        <v>171</v>
      </c>
      <c r="AP3">
        <v>182</v>
      </c>
      <c r="AQ3">
        <v>189</v>
      </c>
      <c r="AR3">
        <v>182</v>
      </c>
      <c r="AS3">
        <v>215</v>
      </c>
      <c r="AU3">
        <v>164</v>
      </c>
      <c r="AV3">
        <v>195</v>
      </c>
      <c r="AW3">
        <v>154</v>
      </c>
      <c r="AX3">
        <v>153</v>
      </c>
      <c r="AY3">
        <v>138</v>
      </c>
      <c r="AZ3">
        <v>156</v>
      </c>
      <c r="BA3">
        <v>245</v>
      </c>
      <c r="BB3">
        <v>141</v>
      </c>
      <c r="BC3">
        <v>198</v>
      </c>
      <c r="BD3">
        <v>214</v>
      </c>
      <c r="BE3">
        <v>216</v>
      </c>
      <c r="BF3">
        <v>208</v>
      </c>
      <c r="BG3">
        <v>212</v>
      </c>
      <c r="BH3">
        <v>157</v>
      </c>
      <c r="BM3">
        <v>162</v>
      </c>
      <c r="BN3">
        <v>120</v>
      </c>
      <c r="BO3">
        <v>217</v>
      </c>
      <c r="BP3">
        <v>168</v>
      </c>
      <c r="BQ3" s="8">
        <v>4458</v>
      </c>
      <c r="BR3" s="8">
        <v>4393</v>
      </c>
      <c r="BS3" s="4">
        <f aca="true" t="shared" si="16" ref="BS3:BS36">SUM(AO3:BR3)</f>
        <v>13008</v>
      </c>
      <c r="BT3">
        <f t="shared" si="6"/>
        <v>724</v>
      </c>
      <c r="BU3">
        <f t="shared" si="7"/>
        <v>574</v>
      </c>
      <c r="BV3">
        <f t="shared" si="8"/>
        <v>601</v>
      </c>
      <c r="BW3">
        <f t="shared" si="9"/>
        <v>798</v>
      </c>
      <c r="BX3">
        <f t="shared" si="10"/>
        <v>793</v>
      </c>
      <c r="BY3">
        <f t="shared" si="11"/>
        <v>0</v>
      </c>
      <c r="BZ3">
        <f t="shared" si="12"/>
        <v>667</v>
      </c>
    </row>
    <row r="4" spans="1:78" ht="14.25">
      <c r="A4" t="s">
        <v>51</v>
      </c>
      <c r="B4">
        <v>3</v>
      </c>
      <c r="C4">
        <v>3</v>
      </c>
      <c r="D4">
        <f t="shared" si="0"/>
        <v>0</v>
      </c>
      <c r="E4" t="s">
        <v>54</v>
      </c>
      <c r="F4" s="3">
        <v>0</v>
      </c>
      <c r="G4" s="3" t="e">
        <f aca="true" t="shared" si="17" ref="G4:G36">SUM(BR4)/(L4)</f>
        <v>#DIV/0!</v>
      </c>
      <c r="H4" s="3" t="e">
        <f t="shared" si="13"/>
        <v>#DIV/0!</v>
      </c>
      <c r="I4" s="3">
        <v>0</v>
      </c>
      <c r="J4" s="10">
        <f>'[1]Sheet1'!$V$229</f>
        <v>143.93185185185183</v>
      </c>
      <c r="K4" s="13">
        <v>0</v>
      </c>
      <c r="L4" s="8">
        <v>0</v>
      </c>
      <c r="M4" s="8">
        <f t="shared" si="14"/>
        <v>0</v>
      </c>
      <c r="N4" s="13">
        <f t="shared" si="15"/>
        <v>0</v>
      </c>
      <c r="O4" s="5">
        <f>SUM(135+N4)</f>
        <v>135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201</v>
      </c>
      <c r="X4">
        <v>232</v>
      </c>
      <c r="Y4">
        <v>0</v>
      </c>
      <c r="Z4">
        <v>0</v>
      </c>
      <c r="AA4" s="8">
        <f t="shared" si="3"/>
        <v>0</v>
      </c>
      <c r="AB4" s="4">
        <f>MAX(P4:AA4)</f>
        <v>232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656</v>
      </c>
      <c r="AJ4">
        <v>768</v>
      </c>
      <c r="AK4">
        <v>0</v>
      </c>
      <c r="AL4">
        <v>0</v>
      </c>
      <c r="AM4" s="8">
        <f t="shared" si="4"/>
        <v>0</v>
      </c>
      <c r="AN4" s="4">
        <f t="shared" si="5"/>
        <v>768</v>
      </c>
      <c r="BQ4" s="8">
        <v>0</v>
      </c>
      <c r="BR4" s="8">
        <v>0</v>
      </c>
      <c r="BS4" s="4">
        <f t="shared" si="16"/>
        <v>0</v>
      </c>
      <c r="BT4">
        <f t="shared" si="6"/>
        <v>0</v>
      </c>
      <c r="BU4">
        <f t="shared" si="7"/>
        <v>0</v>
      </c>
      <c r="BV4">
        <f t="shared" si="8"/>
        <v>0</v>
      </c>
      <c r="BW4">
        <f t="shared" si="9"/>
        <v>0</v>
      </c>
      <c r="BX4">
        <f t="shared" si="10"/>
        <v>0</v>
      </c>
      <c r="BY4">
        <f t="shared" si="11"/>
        <v>0</v>
      </c>
      <c r="BZ4">
        <f t="shared" si="12"/>
        <v>0</v>
      </c>
    </row>
    <row r="5" spans="1:78" ht="14.25">
      <c r="A5" t="s">
        <v>51</v>
      </c>
      <c r="B5">
        <v>4</v>
      </c>
      <c r="C5">
        <v>4</v>
      </c>
      <c r="D5">
        <f t="shared" si="0"/>
        <v>0</v>
      </c>
      <c r="E5" t="s">
        <v>55</v>
      </c>
      <c r="F5" s="3">
        <f t="shared" si="1"/>
        <v>149.875</v>
      </c>
      <c r="G5" s="3">
        <f t="shared" si="17"/>
        <v>170.25</v>
      </c>
      <c r="H5" s="3">
        <f t="shared" si="13"/>
        <v>164.5</v>
      </c>
      <c r="I5" s="3">
        <f t="shared" si="2"/>
        <v>161.27272727272728</v>
      </c>
      <c r="J5" s="10">
        <f>'[1]Sheet1'!$V$168</f>
        <v>157.90136363636364</v>
      </c>
      <c r="K5" s="13">
        <v>16</v>
      </c>
      <c r="L5" s="8">
        <v>16</v>
      </c>
      <c r="M5" s="8">
        <f t="shared" si="14"/>
        <v>12</v>
      </c>
      <c r="N5" s="13">
        <f t="shared" si="15"/>
        <v>44</v>
      </c>
      <c r="O5" s="5">
        <f>SUM(100+N5)</f>
        <v>144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152</v>
      </c>
      <c r="X5">
        <v>238</v>
      </c>
      <c r="Y5">
        <v>190</v>
      </c>
      <c r="Z5">
        <v>210</v>
      </c>
      <c r="AA5" s="8">
        <f t="shared" si="3"/>
        <v>192</v>
      </c>
      <c r="AB5" s="4">
        <v>238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426</v>
      </c>
      <c r="AJ5">
        <v>799</v>
      </c>
      <c r="AK5">
        <v>643</v>
      </c>
      <c r="AL5">
        <v>706</v>
      </c>
      <c r="AM5" s="8">
        <f t="shared" si="4"/>
        <v>690</v>
      </c>
      <c r="AN5" s="4">
        <f t="shared" si="5"/>
        <v>799</v>
      </c>
      <c r="AS5">
        <v>176</v>
      </c>
      <c r="AT5">
        <v>160</v>
      </c>
      <c r="AU5">
        <v>171</v>
      </c>
      <c r="AV5">
        <v>125</v>
      </c>
      <c r="AW5">
        <v>144</v>
      </c>
      <c r="AX5">
        <v>155</v>
      </c>
      <c r="AY5">
        <v>170</v>
      </c>
      <c r="AZ5">
        <v>183</v>
      </c>
      <c r="BE5">
        <v>178</v>
      </c>
      <c r="BF5">
        <v>158</v>
      </c>
      <c r="BG5">
        <v>162</v>
      </c>
      <c r="BH5">
        <v>192</v>
      </c>
      <c r="BQ5" s="8">
        <v>2398</v>
      </c>
      <c r="BR5" s="8">
        <v>2724</v>
      </c>
      <c r="BS5" s="4">
        <f t="shared" si="16"/>
        <v>7096</v>
      </c>
      <c r="BT5">
        <f t="shared" si="6"/>
        <v>0</v>
      </c>
      <c r="BU5">
        <f t="shared" si="7"/>
        <v>632</v>
      </c>
      <c r="BV5">
        <f t="shared" si="8"/>
        <v>652</v>
      </c>
      <c r="BW5">
        <f t="shared" si="9"/>
        <v>0</v>
      </c>
      <c r="BX5">
        <f t="shared" si="10"/>
        <v>690</v>
      </c>
      <c r="BY5">
        <f t="shared" si="11"/>
        <v>0</v>
      </c>
      <c r="BZ5">
        <f t="shared" si="12"/>
        <v>0</v>
      </c>
    </row>
    <row r="6" spans="1:78" ht="14.25">
      <c r="A6" t="s">
        <v>56</v>
      </c>
      <c r="B6">
        <v>5</v>
      </c>
      <c r="C6">
        <v>5</v>
      </c>
      <c r="D6">
        <f t="shared" si="0"/>
        <v>0</v>
      </c>
      <c r="E6" t="s">
        <v>57</v>
      </c>
      <c r="F6" s="3">
        <f t="shared" si="1"/>
        <v>170.03571428571428</v>
      </c>
      <c r="G6" s="3">
        <f t="shared" si="17"/>
        <v>161.70833333333334</v>
      </c>
      <c r="H6" s="3">
        <f t="shared" si="13"/>
        <v>165.39285714285714</v>
      </c>
      <c r="I6" s="3">
        <f t="shared" si="2"/>
        <v>165.9125</v>
      </c>
      <c r="J6" s="10">
        <f>'[1]Sheet1'!$V$132</f>
        <v>163.84531249999998</v>
      </c>
      <c r="K6" s="13">
        <v>28</v>
      </c>
      <c r="L6" s="8">
        <v>24</v>
      </c>
      <c r="M6" s="8">
        <f t="shared" si="14"/>
        <v>28</v>
      </c>
      <c r="N6" s="13">
        <f t="shared" si="15"/>
        <v>80</v>
      </c>
      <c r="O6" s="5">
        <f>SUM(387+N6)</f>
        <v>467</v>
      </c>
      <c r="P6">
        <v>0</v>
      </c>
      <c r="Q6">
        <v>0</v>
      </c>
      <c r="R6">
        <v>0</v>
      </c>
      <c r="S6">
        <v>180</v>
      </c>
      <c r="T6">
        <v>208</v>
      </c>
      <c r="U6">
        <v>0</v>
      </c>
      <c r="V6">
        <v>0</v>
      </c>
      <c r="W6">
        <v>190</v>
      </c>
      <c r="X6">
        <v>223</v>
      </c>
      <c r="Y6">
        <v>236</v>
      </c>
      <c r="Z6">
        <v>204</v>
      </c>
      <c r="AA6" s="8">
        <f t="shared" si="3"/>
        <v>215</v>
      </c>
      <c r="AB6" s="4">
        <f>MAX(P6:AA6)</f>
        <v>236</v>
      </c>
      <c r="AC6">
        <v>0</v>
      </c>
      <c r="AD6">
        <v>0</v>
      </c>
      <c r="AE6">
        <v>628</v>
      </c>
      <c r="AF6">
        <v>687</v>
      </c>
      <c r="AG6">
        <v>0</v>
      </c>
      <c r="AH6">
        <v>0</v>
      </c>
      <c r="AI6">
        <v>625</v>
      </c>
      <c r="AJ6">
        <v>754</v>
      </c>
      <c r="AK6">
        <v>715</v>
      </c>
      <c r="AL6">
        <v>662</v>
      </c>
      <c r="AM6" s="8">
        <f t="shared" si="4"/>
        <v>770</v>
      </c>
      <c r="AN6" s="4">
        <f t="shared" si="5"/>
        <v>770</v>
      </c>
      <c r="AO6">
        <v>193</v>
      </c>
      <c r="AP6">
        <v>184</v>
      </c>
      <c r="AQ6">
        <v>146</v>
      </c>
      <c r="AR6">
        <v>145</v>
      </c>
      <c r="AS6">
        <v>181</v>
      </c>
      <c r="AT6">
        <v>163</v>
      </c>
      <c r="AU6">
        <v>175</v>
      </c>
      <c r="AV6">
        <v>162</v>
      </c>
      <c r="AW6">
        <v>183</v>
      </c>
      <c r="AX6">
        <v>154</v>
      </c>
      <c r="AY6">
        <v>199</v>
      </c>
      <c r="AZ6">
        <v>131</v>
      </c>
      <c r="BA6">
        <v>139</v>
      </c>
      <c r="BB6">
        <v>160</v>
      </c>
      <c r="BC6">
        <v>161</v>
      </c>
      <c r="BD6">
        <v>158</v>
      </c>
      <c r="BE6">
        <v>135</v>
      </c>
      <c r="BF6">
        <v>152</v>
      </c>
      <c r="BG6">
        <v>184</v>
      </c>
      <c r="BH6">
        <v>155</v>
      </c>
      <c r="BI6">
        <v>154</v>
      </c>
      <c r="BJ6">
        <v>156</v>
      </c>
      <c r="BK6">
        <v>138</v>
      </c>
      <c r="BL6">
        <v>153</v>
      </c>
      <c r="BM6">
        <v>193</v>
      </c>
      <c r="BN6">
        <v>180</v>
      </c>
      <c r="BO6">
        <v>182</v>
      </c>
      <c r="BP6">
        <v>215</v>
      </c>
      <c r="BQ6" s="8">
        <v>4761</v>
      </c>
      <c r="BR6" s="8">
        <v>3881</v>
      </c>
      <c r="BS6" s="4">
        <f t="shared" si="16"/>
        <v>13273</v>
      </c>
      <c r="BT6">
        <f t="shared" si="6"/>
        <v>668</v>
      </c>
      <c r="BU6">
        <f t="shared" si="7"/>
        <v>681</v>
      </c>
      <c r="BV6">
        <f t="shared" si="8"/>
        <v>667</v>
      </c>
      <c r="BW6">
        <f t="shared" si="9"/>
        <v>618</v>
      </c>
      <c r="BX6">
        <f t="shared" si="10"/>
        <v>626</v>
      </c>
      <c r="BY6">
        <f t="shared" si="11"/>
        <v>601</v>
      </c>
      <c r="BZ6">
        <f t="shared" si="12"/>
        <v>770</v>
      </c>
    </row>
    <row r="7" spans="1:78" ht="14.25">
      <c r="A7" t="s">
        <v>51</v>
      </c>
      <c r="B7">
        <v>6</v>
      </c>
      <c r="C7">
        <v>6</v>
      </c>
      <c r="D7">
        <f t="shared" si="0"/>
        <v>0</v>
      </c>
      <c r="E7" t="s">
        <v>58</v>
      </c>
      <c r="F7" s="3">
        <f t="shared" si="1"/>
        <v>169.875</v>
      </c>
      <c r="G7" s="3">
        <f t="shared" si="17"/>
        <v>166.75</v>
      </c>
      <c r="H7" s="3">
        <f t="shared" si="13"/>
        <v>181.27272727272728</v>
      </c>
      <c r="I7" s="3">
        <f t="shared" si="2"/>
        <v>173.59259259259258</v>
      </c>
      <c r="J7" s="10">
        <f>'[1]Sheet1'!$V$157</f>
        <v>165.8412962962963</v>
      </c>
      <c r="K7" s="13">
        <v>8</v>
      </c>
      <c r="L7" s="8">
        <v>8</v>
      </c>
      <c r="M7" s="8">
        <f t="shared" si="14"/>
        <v>11</v>
      </c>
      <c r="N7" s="13">
        <f t="shared" si="15"/>
        <v>27</v>
      </c>
      <c r="O7" s="5">
        <f>SUM(76+N7)</f>
        <v>103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236</v>
      </c>
      <c r="Y7">
        <v>233</v>
      </c>
      <c r="Z7">
        <v>197</v>
      </c>
      <c r="AA7" s="8">
        <f t="shared" si="3"/>
        <v>233</v>
      </c>
      <c r="AB7" s="4">
        <f>MAX(P7:AA7)</f>
        <v>236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742</v>
      </c>
      <c r="AK7">
        <v>684</v>
      </c>
      <c r="AL7">
        <v>667</v>
      </c>
      <c r="AM7" s="8">
        <f t="shared" si="4"/>
        <v>772</v>
      </c>
      <c r="AN7" s="4">
        <f t="shared" si="5"/>
        <v>772</v>
      </c>
      <c r="AO7">
        <v>197</v>
      </c>
      <c r="AP7">
        <v>221</v>
      </c>
      <c r="AQ7">
        <v>155</v>
      </c>
      <c r="AR7">
        <v>199</v>
      </c>
      <c r="AS7">
        <v>233</v>
      </c>
      <c r="AT7">
        <v>137</v>
      </c>
      <c r="AU7">
        <v>198</v>
      </c>
      <c r="BM7">
        <v>162</v>
      </c>
      <c r="BN7">
        <v>180</v>
      </c>
      <c r="BO7">
        <v>175</v>
      </c>
      <c r="BP7">
        <v>137</v>
      </c>
      <c r="BQ7" s="8">
        <v>1359</v>
      </c>
      <c r="BR7" s="8">
        <v>1334</v>
      </c>
      <c r="BS7" s="4">
        <f t="shared" si="16"/>
        <v>4687</v>
      </c>
      <c r="BT7">
        <f t="shared" si="6"/>
        <v>772</v>
      </c>
      <c r="BU7">
        <f t="shared" si="7"/>
        <v>568</v>
      </c>
      <c r="BV7">
        <f t="shared" si="8"/>
        <v>0</v>
      </c>
      <c r="BW7">
        <f t="shared" si="9"/>
        <v>0</v>
      </c>
      <c r="BX7">
        <f t="shared" si="10"/>
        <v>0</v>
      </c>
      <c r="BY7">
        <f t="shared" si="11"/>
        <v>0</v>
      </c>
      <c r="BZ7">
        <f t="shared" si="12"/>
        <v>654</v>
      </c>
    </row>
    <row r="8" spans="1:78" ht="14.25">
      <c r="A8" t="s">
        <v>56</v>
      </c>
      <c r="B8">
        <v>7</v>
      </c>
      <c r="C8">
        <v>7</v>
      </c>
      <c r="D8">
        <f t="shared" si="0"/>
        <v>0</v>
      </c>
      <c r="E8" t="s">
        <v>59</v>
      </c>
      <c r="F8" s="3">
        <f t="shared" si="1"/>
        <v>153.20833333333334</v>
      </c>
      <c r="G8" s="3">
        <f t="shared" si="17"/>
        <v>153.8</v>
      </c>
      <c r="H8" s="3">
        <f t="shared" si="13"/>
        <v>132.25</v>
      </c>
      <c r="I8" s="3">
        <f t="shared" si="2"/>
        <v>148.92857142857142</v>
      </c>
      <c r="J8" s="10">
        <f>'[1]Sheet1'!$V$268</f>
        <v>134.31294372294374</v>
      </c>
      <c r="K8" s="13">
        <v>24</v>
      </c>
      <c r="L8" s="8">
        <v>20</v>
      </c>
      <c r="M8" s="8">
        <f t="shared" si="14"/>
        <v>12</v>
      </c>
      <c r="N8" s="13">
        <f t="shared" si="15"/>
        <v>56</v>
      </c>
      <c r="O8" s="5">
        <f>SUM(410+N8)</f>
        <v>466</v>
      </c>
      <c r="P8">
        <v>0</v>
      </c>
      <c r="Q8">
        <v>0</v>
      </c>
      <c r="R8">
        <v>0</v>
      </c>
      <c r="S8">
        <v>0</v>
      </c>
      <c r="T8">
        <v>178</v>
      </c>
      <c r="U8">
        <v>174</v>
      </c>
      <c r="V8">
        <v>230</v>
      </c>
      <c r="W8">
        <v>184</v>
      </c>
      <c r="X8">
        <v>203</v>
      </c>
      <c r="Y8">
        <v>204</v>
      </c>
      <c r="Z8">
        <v>207</v>
      </c>
      <c r="AA8" s="8">
        <f t="shared" si="3"/>
        <v>166</v>
      </c>
      <c r="AB8" s="4">
        <f>MAX(P8:AA8)</f>
        <v>230</v>
      </c>
      <c r="AC8">
        <v>0</v>
      </c>
      <c r="AD8">
        <v>0</v>
      </c>
      <c r="AE8">
        <v>0</v>
      </c>
      <c r="AF8">
        <v>551</v>
      </c>
      <c r="AG8">
        <v>606</v>
      </c>
      <c r="AH8">
        <v>656</v>
      </c>
      <c r="AI8">
        <v>631</v>
      </c>
      <c r="AJ8">
        <v>696</v>
      </c>
      <c r="AK8">
        <v>708</v>
      </c>
      <c r="AL8">
        <v>724</v>
      </c>
      <c r="AM8" s="8">
        <f t="shared" si="4"/>
        <v>603</v>
      </c>
      <c r="AN8" s="4">
        <f t="shared" si="5"/>
        <v>724</v>
      </c>
      <c r="AS8">
        <v>159</v>
      </c>
      <c r="AT8">
        <v>157</v>
      </c>
      <c r="AU8">
        <v>121</v>
      </c>
      <c r="AV8">
        <v>166</v>
      </c>
      <c r="AW8">
        <v>162</v>
      </c>
      <c r="AX8">
        <v>128</v>
      </c>
      <c r="AY8">
        <v>124</v>
      </c>
      <c r="AZ8">
        <v>139</v>
      </c>
      <c r="BA8">
        <v>98</v>
      </c>
      <c r="BB8">
        <v>94</v>
      </c>
      <c r="BC8">
        <v>144</v>
      </c>
      <c r="BD8">
        <v>95</v>
      </c>
      <c r="BQ8" s="8">
        <v>3677</v>
      </c>
      <c r="BR8" s="8">
        <v>3076</v>
      </c>
      <c r="BS8" s="4">
        <f t="shared" si="16"/>
        <v>8340</v>
      </c>
      <c r="BT8">
        <f t="shared" si="6"/>
        <v>0</v>
      </c>
      <c r="BU8">
        <f t="shared" si="7"/>
        <v>603</v>
      </c>
      <c r="BV8">
        <f t="shared" si="8"/>
        <v>553</v>
      </c>
      <c r="BW8">
        <f t="shared" si="9"/>
        <v>431</v>
      </c>
      <c r="BX8">
        <f t="shared" si="10"/>
        <v>0</v>
      </c>
      <c r="BY8">
        <f t="shared" si="11"/>
        <v>0</v>
      </c>
      <c r="BZ8">
        <f t="shared" si="12"/>
        <v>0</v>
      </c>
    </row>
    <row r="9" spans="1:78" ht="14.25">
      <c r="A9" t="s">
        <v>56</v>
      </c>
      <c r="B9">
        <v>8</v>
      </c>
      <c r="C9">
        <v>8</v>
      </c>
      <c r="D9">
        <f t="shared" si="0"/>
        <v>0</v>
      </c>
      <c r="E9" t="s">
        <v>60</v>
      </c>
      <c r="F9" s="3">
        <v>0</v>
      </c>
      <c r="G9" s="3" t="e">
        <f t="shared" si="17"/>
        <v>#DIV/0!</v>
      </c>
      <c r="H9" s="3" t="e">
        <f t="shared" si="13"/>
        <v>#DIV/0!</v>
      </c>
      <c r="I9" s="3">
        <v>0</v>
      </c>
      <c r="J9" s="10">
        <f>'[1]Sheet1'!$V$199</f>
        <v>149.10979166666667</v>
      </c>
      <c r="K9" s="13">
        <v>0</v>
      </c>
      <c r="L9" s="8">
        <v>0</v>
      </c>
      <c r="M9" s="8">
        <f t="shared" si="14"/>
        <v>0</v>
      </c>
      <c r="N9" s="13">
        <f t="shared" si="15"/>
        <v>0</v>
      </c>
      <c r="O9" s="5">
        <f>SUM(1078+N9)</f>
        <v>1078</v>
      </c>
      <c r="P9">
        <v>211</v>
      </c>
      <c r="Q9">
        <v>225</v>
      </c>
      <c r="R9">
        <v>206</v>
      </c>
      <c r="S9">
        <v>224</v>
      </c>
      <c r="T9">
        <v>214</v>
      </c>
      <c r="U9">
        <v>208</v>
      </c>
      <c r="V9">
        <v>214</v>
      </c>
      <c r="W9">
        <v>200</v>
      </c>
      <c r="X9">
        <v>191</v>
      </c>
      <c r="Y9">
        <v>0</v>
      </c>
      <c r="Z9">
        <v>0</v>
      </c>
      <c r="AA9" s="8">
        <f t="shared" si="3"/>
        <v>0</v>
      </c>
      <c r="AB9" s="4">
        <v>240</v>
      </c>
      <c r="AC9">
        <v>753</v>
      </c>
      <c r="AD9">
        <v>670</v>
      </c>
      <c r="AE9">
        <v>708</v>
      </c>
      <c r="AF9">
        <v>786</v>
      </c>
      <c r="AG9">
        <v>735</v>
      </c>
      <c r="AH9">
        <v>681</v>
      </c>
      <c r="AI9">
        <v>704</v>
      </c>
      <c r="AJ9">
        <v>651</v>
      </c>
      <c r="AK9">
        <v>0</v>
      </c>
      <c r="AL9">
        <v>0</v>
      </c>
      <c r="AM9" s="8">
        <f t="shared" si="4"/>
        <v>0</v>
      </c>
      <c r="AN9" s="4">
        <f t="shared" si="5"/>
        <v>786</v>
      </c>
      <c r="BQ9" s="8">
        <v>0</v>
      </c>
      <c r="BR9" s="8">
        <v>0</v>
      </c>
      <c r="BS9" s="4">
        <f t="shared" si="16"/>
        <v>0</v>
      </c>
      <c r="BT9">
        <f t="shared" si="6"/>
        <v>0</v>
      </c>
      <c r="BU9">
        <f t="shared" si="7"/>
        <v>0</v>
      </c>
      <c r="BV9">
        <f t="shared" si="8"/>
        <v>0</v>
      </c>
      <c r="BW9">
        <f t="shared" si="9"/>
        <v>0</v>
      </c>
      <c r="BX9">
        <f t="shared" si="10"/>
        <v>0</v>
      </c>
      <c r="BY9">
        <f t="shared" si="11"/>
        <v>0</v>
      </c>
      <c r="BZ9">
        <f t="shared" si="12"/>
        <v>0</v>
      </c>
    </row>
    <row r="10" spans="1:78" ht="14.25">
      <c r="A10" t="s">
        <v>56</v>
      </c>
      <c r="B10">
        <v>9</v>
      </c>
      <c r="C10">
        <v>9</v>
      </c>
      <c r="D10">
        <f t="shared" si="0"/>
        <v>0</v>
      </c>
      <c r="E10" t="s">
        <v>61</v>
      </c>
      <c r="F10" s="3">
        <f t="shared" si="1"/>
        <v>183.5</v>
      </c>
      <c r="G10" s="3">
        <f t="shared" si="17"/>
        <v>177.32142857142858</v>
      </c>
      <c r="H10" s="3">
        <f t="shared" si="13"/>
        <v>181.57142857142858</v>
      </c>
      <c r="I10" s="3">
        <f t="shared" si="2"/>
        <v>180.6625</v>
      </c>
      <c r="J10" s="10">
        <f>'[1]Sheet1'!$V$107</f>
        <v>169.30727777777778</v>
      </c>
      <c r="K10" s="13">
        <v>24</v>
      </c>
      <c r="L10" s="8">
        <v>28</v>
      </c>
      <c r="M10" s="8">
        <f t="shared" si="14"/>
        <v>28</v>
      </c>
      <c r="N10" s="13">
        <f t="shared" si="15"/>
        <v>80</v>
      </c>
      <c r="O10" s="5">
        <f>SUM(965+N10)</f>
        <v>1045</v>
      </c>
      <c r="P10">
        <v>245</v>
      </c>
      <c r="Q10">
        <v>244</v>
      </c>
      <c r="R10">
        <v>245</v>
      </c>
      <c r="S10">
        <v>256</v>
      </c>
      <c r="T10">
        <v>258</v>
      </c>
      <c r="U10">
        <v>235</v>
      </c>
      <c r="V10">
        <v>247</v>
      </c>
      <c r="W10">
        <v>258</v>
      </c>
      <c r="X10">
        <v>256</v>
      </c>
      <c r="Y10">
        <v>254</v>
      </c>
      <c r="Z10">
        <v>235</v>
      </c>
      <c r="AA10" s="8">
        <f t="shared" si="3"/>
        <v>221</v>
      </c>
      <c r="AB10" s="4">
        <f aca="true" t="shared" si="18" ref="AB10:AB36">MAX(P10:AA10)</f>
        <v>258</v>
      </c>
      <c r="AC10">
        <v>797</v>
      </c>
      <c r="AD10">
        <v>791</v>
      </c>
      <c r="AE10">
        <v>880</v>
      </c>
      <c r="AF10">
        <v>840</v>
      </c>
      <c r="AG10">
        <v>783</v>
      </c>
      <c r="AH10">
        <v>818</v>
      </c>
      <c r="AI10">
        <v>853</v>
      </c>
      <c r="AJ10">
        <v>815</v>
      </c>
      <c r="AK10">
        <v>799</v>
      </c>
      <c r="AL10">
        <v>758</v>
      </c>
      <c r="AM10" s="8">
        <f t="shared" si="4"/>
        <v>761</v>
      </c>
      <c r="AN10" s="4">
        <f t="shared" si="5"/>
        <v>880</v>
      </c>
      <c r="AO10">
        <v>188</v>
      </c>
      <c r="AP10">
        <v>168</v>
      </c>
      <c r="AQ10">
        <v>199</v>
      </c>
      <c r="AR10">
        <v>201</v>
      </c>
      <c r="AS10">
        <v>206</v>
      </c>
      <c r="AT10">
        <v>171</v>
      </c>
      <c r="AU10">
        <v>169</v>
      </c>
      <c r="AV10">
        <v>169</v>
      </c>
      <c r="AW10">
        <v>179</v>
      </c>
      <c r="AX10">
        <v>203</v>
      </c>
      <c r="AY10">
        <v>175</v>
      </c>
      <c r="AZ10">
        <v>204</v>
      </c>
      <c r="BA10">
        <v>144</v>
      </c>
      <c r="BB10">
        <v>152</v>
      </c>
      <c r="BC10">
        <v>221</v>
      </c>
      <c r="BD10">
        <v>205</v>
      </c>
      <c r="BE10">
        <v>143</v>
      </c>
      <c r="BF10">
        <v>161</v>
      </c>
      <c r="BG10">
        <v>191</v>
      </c>
      <c r="BH10">
        <v>211</v>
      </c>
      <c r="BI10">
        <v>199</v>
      </c>
      <c r="BJ10">
        <v>201</v>
      </c>
      <c r="BK10">
        <v>149</v>
      </c>
      <c r="BL10">
        <v>149</v>
      </c>
      <c r="BM10">
        <v>175</v>
      </c>
      <c r="BN10">
        <v>160</v>
      </c>
      <c r="BO10">
        <v>191</v>
      </c>
      <c r="BP10">
        <v>200</v>
      </c>
      <c r="BQ10" s="8">
        <v>4404</v>
      </c>
      <c r="BR10" s="8">
        <v>4965</v>
      </c>
      <c r="BS10" s="4">
        <f t="shared" si="16"/>
        <v>14453</v>
      </c>
      <c r="BT10">
        <f t="shared" si="6"/>
        <v>756</v>
      </c>
      <c r="BU10">
        <f t="shared" si="7"/>
        <v>715</v>
      </c>
      <c r="BV10">
        <f t="shared" si="8"/>
        <v>761</v>
      </c>
      <c r="BW10">
        <f t="shared" si="9"/>
        <v>722</v>
      </c>
      <c r="BX10">
        <f t="shared" si="10"/>
        <v>706</v>
      </c>
      <c r="BY10">
        <f t="shared" si="11"/>
        <v>698</v>
      </c>
      <c r="BZ10">
        <f t="shared" si="12"/>
        <v>726</v>
      </c>
    </row>
    <row r="11" spans="1:78" ht="14.25">
      <c r="A11" t="s">
        <v>62</v>
      </c>
      <c r="B11">
        <v>10</v>
      </c>
      <c r="C11">
        <v>10</v>
      </c>
      <c r="D11">
        <f aca="true" t="shared" si="19" ref="D11:D28">SUM(C11-B11)</f>
        <v>0</v>
      </c>
      <c r="E11" t="s">
        <v>63</v>
      </c>
      <c r="F11" s="3">
        <f t="shared" si="1"/>
        <v>178</v>
      </c>
      <c r="G11" s="3">
        <f t="shared" si="17"/>
        <v>172.17857142857142</v>
      </c>
      <c r="H11" s="3">
        <f t="shared" si="13"/>
        <v>160.71428571428572</v>
      </c>
      <c r="I11" s="3">
        <f t="shared" si="2"/>
        <v>169.9125</v>
      </c>
      <c r="J11" s="10">
        <f>'[1]Sheet1'!$V$98</f>
        <v>170.37208333333334</v>
      </c>
      <c r="K11" s="13">
        <v>24</v>
      </c>
      <c r="L11" s="8">
        <v>28</v>
      </c>
      <c r="M11" s="8">
        <f t="shared" si="14"/>
        <v>28</v>
      </c>
      <c r="N11" s="13">
        <f t="shared" si="15"/>
        <v>80</v>
      </c>
      <c r="O11" s="5">
        <f>SUM(496+N11)</f>
        <v>576</v>
      </c>
      <c r="P11">
        <v>0</v>
      </c>
      <c r="Q11">
        <v>0</v>
      </c>
      <c r="R11">
        <v>0</v>
      </c>
      <c r="S11">
        <v>0</v>
      </c>
      <c r="T11">
        <v>232</v>
      </c>
      <c r="U11">
        <v>228</v>
      </c>
      <c r="V11">
        <v>243</v>
      </c>
      <c r="W11">
        <v>269</v>
      </c>
      <c r="X11">
        <v>229</v>
      </c>
      <c r="Y11">
        <v>233</v>
      </c>
      <c r="Z11">
        <v>253</v>
      </c>
      <c r="AA11" s="8">
        <f t="shared" si="3"/>
        <v>200</v>
      </c>
      <c r="AB11" s="4">
        <f t="shared" si="18"/>
        <v>269</v>
      </c>
      <c r="AC11">
        <v>0</v>
      </c>
      <c r="AD11">
        <v>0</v>
      </c>
      <c r="AE11">
        <v>0</v>
      </c>
      <c r="AF11">
        <v>782</v>
      </c>
      <c r="AG11">
        <v>826</v>
      </c>
      <c r="AH11">
        <v>760</v>
      </c>
      <c r="AI11">
        <v>839</v>
      </c>
      <c r="AJ11">
        <v>798</v>
      </c>
      <c r="AK11">
        <v>740</v>
      </c>
      <c r="AL11">
        <v>803</v>
      </c>
      <c r="AM11" s="8">
        <f t="shared" si="4"/>
        <v>680</v>
      </c>
      <c r="AN11" s="4">
        <f t="shared" si="5"/>
        <v>839</v>
      </c>
      <c r="AO11">
        <v>153</v>
      </c>
      <c r="AP11">
        <v>159</v>
      </c>
      <c r="AQ11">
        <v>155</v>
      </c>
      <c r="AR11">
        <v>186</v>
      </c>
      <c r="AS11">
        <v>157</v>
      </c>
      <c r="AT11">
        <v>171</v>
      </c>
      <c r="AU11">
        <v>126</v>
      </c>
      <c r="AV11">
        <v>192</v>
      </c>
      <c r="AW11">
        <v>167</v>
      </c>
      <c r="AX11">
        <v>151</v>
      </c>
      <c r="AY11">
        <v>182</v>
      </c>
      <c r="AZ11">
        <v>154</v>
      </c>
      <c r="BA11">
        <v>181</v>
      </c>
      <c r="BB11">
        <v>155</v>
      </c>
      <c r="BC11">
        <v>144</v>
      </c>
      <c r="BD11">
        <v>143</v>
      </c>
      <c r="BE11">
        <v>171</v>
      </c>
      <c r="BF11">
        <v>127</v>
      </c>
      <c r="BG11">
        <v>137</v>
      </c>
      <c r="BH11">
        <v>149</v>
      </c>
      <c r="BI11">
        <v>200</v>
      </c>
      <c r="BJ11">
        <v>142</v>
      </c>
      <c r="BK11">
        <v>162</v>
      </c>
      <c r="BL11">
        <v>156</v>
      </c>
      <c r="BM11">
        <v>144</v>
      </c>
      <c r="BN11">
        <v>166</v>
      </c>
      <c r="BO11">
        <v>176</v>
      </c>
      <c r="BP11">
        <v>194</v>
      </c>
      <c r="BQ11" s="8">
        <v>4272</v>
      </c>
      <c r="BR11" s="8">
        <v>4821</v>
      </c>
      <c r="BS11" s="4">
        <f t="shared" si="16"/>
        <v>13593</v>
      </c>
      <c r="BT11">
        <f t="shared" si="6"/>
        <v>653</v>
      </c>
      <c r="BU11">
        <f aca="true" t="shared" si="20" ref="BU11:BU21">SUM(AS11:AV11)</f>
        <v>646</v>
      </c>
      <c r="BV11">
        <f t="shared" si="8"/>
        <v>654</v>
      </c>
      <c r="BW11">
        <f t="shared" si="9"/>
        <v>623</v>
      </c>
      <c r="BX11">
        <f t="shared" si="10"/>
        <v>584</v>
      </c>
      <c r="BY11">
        <f t="shared" si="11"/>
        <v>660</v>
      </c>
      <c r="BZ11">
        <f t="shared" si="12"/>
        <v>680</v>
      </c>
    </row>
    <row r="12" spans="1:78" ht="14.25">
      <c r="A12" t="s">
        <v>62</v>
      </c>
      <c r="B12">
        <v>11</v>
      </c>
      <c r="C12">
        <v>11</v>
      </c>
      <c r="D12">
        <f t="shared" si="19"/>
        <v>0</v>
      </c>
      <c r="E12" t="s">
        <v>64</v>
      </c>
      <c r="F12" s="3">
        <f t="shared" si="1"/>
        <v>173.35714285714286</v>
      </c>
      <c r="G12" s="3">
        <f t="shared" si="17"/>
        <v>163.29166666666666</v>
      </c>
      <c r="H12" s="3">
        <f t="shared" si="13"/>
        <v>166.9375</v>
      </c>
      <c r="I12" s="3">
        <f t="shared" si="2"/>
        <v>168.2941176470588</v>
      </c>
      <c r="J12" s="10">
        <f>'[1]Sheet1'!$V$78</f>
        <v>173.79317401960785</v>
      </c>
      <c r="K12" s="13">
        <v>28</v>
      </c>
      <c r="L12" s="8">
        <v>24</v>
      </c>
      <c r="M12" s="8">
        <f t="shared" si="14"/>
        <v>16</v>
      </c>
      <c r="N12" s="13">
        <f t="shared" si="15"/>
        <v>68</v>
      </c>
      <c r="O12" s="5">
        <f>SUM(920+N12)</f>
        <v>988</v>
      </c>
      <c r="P12">
        <v>233</v>
      </c>
      <c r="Q12">
        <v>236</v>
      </c>
      <c r="R12">
        <v>233</v>
      </c>
      <c r="S12">
        <v>235</v>
      </c>
      <c r="T12">
        <v>236</v>
      </c>
      <c r="U12">
        <v>224</v>
      </c>
      <c r="V12">
        <v>241</v>
      </c>
      <c r="W12">
        <v>230</v>
      </c>
      <c r="X12">
        <v>226</v>
      </c>
      <c r="Y12">
        <v>212</v>
      </c>
      <c r="Z12">
        <v>213</v>
      </c>
      <c r="AA12" s="8">
        <f t="shared" si="3"/>
        <v>204</v>
      </c>
      <c r="AB12" s="4">
        <f t="shared" si="18"/>
        <v>241</v>
      </c>
      <c r="AC12">
        <v>761</v>
      </c>
      <c r="AD12">
        <v>797</v>
      </c>
      <c r="AE12">
        <v>764</v>
      </c>
      <c r="AF12">
        <v>778</v>
      </c>
      <c r="AG12">
        <v>774</v>
      </c>
      <c r="AH12">
        <v>833</v>
      </c>
      <c r="AI12">
        <v>759</v>
      </c>
      <c r="AJ12">
        <v>772</v>
      </c>
      <c r="AK12">
        <v>762</v>
      </c>
      <c r="AL12">
        <v>691</v>
      </c>
      <c r="AM12" s="8">
        <f t="shared" si="4"/>
        <v>696</v>
      </c>
      <c r="AN12" s="4">
        <f t="shared" si="5"/>
        <v>833</v>
      </c>
      <c r="AS12">
        <v>170</v>
      </c>
      <c r="AT12">
        <v>140</v>
      </c>
      <c r="AU12">
        <v>201</v>
      </c>
      <c r="AV12">
        <v>142</v>
      </c>
      <c r="BE12">
        <v>157</v>
      </c>
      <c r="BF12">
        <v>167</v>
      </c>
      <c r="BG12">
        <v>169</v>
      </c>
      <c r="BH12">
        <v>176</v>
      </c>
      <c r="BI12">
        <v>159</v>
      </c>
      <c r="BJ12">
        <v>170</v>
      </c>
      <c r="BK12">
        <v>204</v>
      </c>
      <c r="BL12">
        <v>163</v>
      </c>
      <c r="BM12">
        <v>183</v>
      </c>
      <c r="BN12">
        <v>144</v>
      </c>
      <c r="BO12">
        <v>169</v>
      </c>
      <c r="BP12">
        <v>157</v>
      </c>
      <c r="BQ12" s="8">
        <v>4854</v>
      </c>
      <c r="BR12" s="8">
        <v>3919</v>
      </c>
      <c r="BS12" s="4">
        <f t="shared" si="16"/>
        <v>11444</v>
      </c>
      <c r="BT12">
        <f t="shared" si="6"/>
        <v>0</v>
      </c>
      <c r="BU12">
        <f t="shared" si="20"/>
        <v>653</v>
      </c>
      <c r="BV12">
        <f t="shared" si="8"/>
        <v>0</v>
      </c>
      <c r="BW12">
        <f t="shared" si="9"/>
        <v>0</v>
      </c>
      <c r="BX12">
        <f t="shared" si="10"/>
        <v>669</v>
      </c>
      <c r="BY12">
        <f t="shared" si="11"/>
        <v>696</v>
      </c>
      <c r="BZ12">
        <f t="shared" si="12"/>
        <v>653</v>
      </c>
    </row>
    <row r="13" spans="1:78" ht="14.25">
      <c r="A13" t="s">
        <v>65</v>
      </c>
      <c r="B13">
        <v>12</v>
      </c>
      <c r="C13">
        <v>12</v>
      </c>
      <c r="D13">
        <f t="shared" si="19"/>
        <v>0</v>
      </c>
      <c r="E13" t="s">
        <v>66</v>
      </c>
      <c r="F13" s="3">
        <f t="shared" si="1"/>
        <v>176.6</v>
      </c>
      <c r="G13" s="3">
        <f t="shared" si="17"/>
        <v>174.2173913043478</v>
      </c>
      <c r="H13" s="3">
        <f t="shared" si="13"/>
        <v>162.64285714285714</v>
      </c>
      <c r="I13" s="3">
        <f t="shared" si="2"/>
        <v>169.84848484848484</v>
      </c>
      <c r="J13" s="10">
        <f>'[1]Sheet1'!$V$151</f>
        <v>160.51237373737374</v>
      </c>
      <c r="K13" s="13">
        <v>15</v>
      </c>
      <c r="L13" s="8">
        <v>23</v>
      </c>
      <c r="M13" s="8">
        <f t="shared" si="14"/>
        <v>28</v>
      </c>
      <c r="N13" s="13">
        <f t="shared" si="15"/>
        <v>66</v>
      </c>
      <c r="O13" s="5">
        <f>SUM(908+N13)</f>
        <v>974</v>
      </c>
      <c r="P13">
        <v>214</v>
      </c>
      <c r="Q13">
        <v>212</v>
      </c>
      <c r="R13">
        <v>226</v>
      </c>
      <c r="S13">
        <v>220</v>
      </c>
      <c r="T13">
        <v>217</v>
      </c>
      <c r="U13">
        <v>218</v>
      </c>
      <c r="V13">
        <v>238</v>
      </c>
      <c r="W13">
        <v>214</v>
      </c>
      <c r="X13">
        <v>236</v>
      </c>
      <c r="Y13">
        <v>223</v>
      </c>
      <c r="Z13">
        <v>233</v>
      </c>
      <c r="AA13" s="8">
        <f t="shared" si="3"/>
        <v>234</v>
      </c>
      <c r="AB13" s="4">
        <f t="shared" si="18"/>
        <v>238</v>
      </c>
      <c r="AC13">
        <v>716</v>
      </c>
      <c r="AD13">
        <v>708</v>
      </c>
      <c r="AE13">
        <v>722</v>
      </c>
      <c r="AF13">
        <v>764</v>
      </c>
      <c r="AG13">
        <v>748</v>
      </c>
      <c r="AH13">
        <v>757</v>
      </c>
      <c r="AI13">
        <v>714</v>
      </c>
      <c r="AJ13">
        <v>751</v>
      </c>
      <c r="AK13">
        <v>736</v>
      </c>
      <c r="AL13">
        <v>728</v>
      </c>
      <c r="AM13" s="8">
        <f t="shared" si="4"/>
        <v>690</v>
      </c>
      <c r="AN13" s="4">
        <f t="shared" si="5"/>
        <v>764</v>
      </c>
      <c r="AO13">
        <v>145</v>
      </c>
      <c r="AP13">
        <v>149</v>
      </c>
      <c r="AQ13">
        <v>175</v>
      </c>
      <c r="AR13">
        <v>168</v>
      </c>
      <c r="AS13">
        <v>153</v>
      </c>
      <c r="AT13">
        <v>234</v>
      </c>
      <c r="AU13">
        <v>158</v>
      </c>
      <c r="AV13">
        <v>145</v>
      </c>
      <c r="AW13">
        <v>146</v>
      </c>
      <c r="AX13">
        <v>124</v>
      </c>
      <c r="AY13">
        <v>226</v>
      </c>
      <c r="AZ13">
        <v>132</v>
      </c>
      <c r="BA13">
        <v>154</v>
      </c>
      <c r="BB13">
        <v>182</v>
      </c>
      <c r="BC13">
        <v>165</v>
      </c>
      <c r="BD13">
        <v>158</v>
      </c>
      <c r="BE13">
        <v>158</v>
      </c>
      <c r="BF13">
        <v>177</v>
      </c>
      <c r="BG13">
        <v>126</v>
      </c>
      <c r="BH13">
        <v>225</v>
      </c>
      <c r="BI13">
        <v>151</v>
      </c>
      <c r="BJ13">
        <v>146</v>
      </c>
      <c r="BK13">
        <v>159</v>
      </c>
      <c r="BL13">
        <v>203</v>
      </c>
      <c r="BM13">
        <v>130</v>
      </c>
      <c r="BN13">
        <v>162</v>
      </c>
      <c r="BO13">
        <v>170</v>
      </c>
      <c r="BP13">
        <v>133</v>
      </c>
      <c r="BQ13" s="8">
        <v>2649</v>
      </c>
      <c r="BR13" s="8">
        <v>4007</v>
      </c>
      <c r="BS13" s="4">
        <f t="shared" si="16"/>
        <v>11210</v>
      </c>
      <c r="BT13">
        <f t="shared" si="6"/>
        <v>637</v>
      </c>
      <c r="BU13">
        <f t="shared" si="20"/>
        <v>690</v>
      </c>
      <c r="BV13">
        <f t="shared" si="8"/>
        <v>628</v>
      </c>
      <c r="BW13">
        <f t="shared" si="9"/>
        <v>659</v>
      </c>
      <c r="BX13">
        <f t="shared" si="10"/>
        <v>686</v>
      </c>
      <c r="BY13">
        <f t="shared" si="11"/>
        <v>659</v>
      </c>
      <c r="BZ13">
        <f t="shared" si="12"/>
        <v>595</v>
      </c>
    </row>
    <row r="14" spans="1:78" ht="14.25">
      <c r="A14" t="s">
        <v>62</v>
      </c>
      <c r="B14">
        <v>13</v>
      </c>
      <c r="C14">
        <v>13</v>
      </c>
      <c r="D14">
        <f t="shared" si="19"/>
        <v>0</v>
      </c>
      <c r="E14" t="s">
        <v>67</v>
      </c>
      <c r="F14" s="3">
        <f t="shared" si="1"/>
        <v>166.08333333333334</v>
      </c>
      <c r="G14" s="3">
        <f t="shared" si="17"/>
        <v>159.46428571428572</v>
      </c>
      <c r="H14" s="3">
        <f t="shared" si="13"/>
        <v>154.28571428571428</v>
      </c>
      <c r="I14" s="3">
        <f t="shared" si="2"/>
        <v>159.6375</v>
      </c>
      <c r="J14" s="11">
        <f>'[1]Sheet1'!$V$94</f>
        <v>169.84601648351645</v>
      </c>
      <c r="K14" s="14">
        <v>24</v>
      </c>
      <c r="L14" s="8">
        <v>28</v>
      </c>
      <c r="M14" s="8">
        <f t="shared" si="14"/>
        <v>28</v>
      </c>
      <c r="N14" s="13">
        <f t="shared" si="15"/>
        <v>80</v>
      </c>
      <c r="O14" s="5">
        <f>SUM(931+N14)</f>
        <v>1011</v>
      </c>
      <c r="P14">
        <v>222</v>
      </c>
      <c r="Q14">
        <v>213</v>
      </c>
      <c r="R14">
        <v>246</v>
      </c>
      <c r="S14">
        <v>224</v>
      </c>
      <c r="T14">
        <v>237</v>
      </c>
      <c r="U14">
        <v>230</v>
      </c>
      <c r="V14">
        <v>229</v>
      </c>
      <c r="W14">
        <v>220</v>
      </c>
      <c r="X14">
        <v>215</v>
      </c>
      <c r="Y14">
        <v>216</v>
      </c>
      <c r="Z14">
        <v>202</v>
      </c>
      <c r="AA14" s="8">
        <f t="shared" si="3"/>
        <v>181</v>
      </c>
      <c r="AB14" s="4">
        <f t="shared" si="18"/>
        <v>246</v>
      </c>
      <c r="AC14">
        <v>754</v>
      </c>
      <c r="AD14">
        <v>779</v>
      </c>
      <c r="AE14">
        <v>747</v>
      </c>
      <c r="AF14">
        <v>840</v>
      </c>
      <c r="AG14">
        <v>707</v>
      </c>
      <c r="AH14">
        <v>785</v>
      </c>
      <c r="AI14">
        <v>744</v>
      </c>
      <c r="AJ14">
        <v>696</v>
      </c>
      <c r="AK14">
        <v>710</v>
      </c>
      <c r="AL14">
        <v>728</v>
      </c>
      <c r="AM14" s="8">
        <f t="shared" si="4"/>
        <v>669</v>
      </c>
      <c r="AN14" s="4">
        <f t="shared" si="5"/>
        <v>840</v>
      </c>
      <c r="AO14">
        <v>181</v>
      </c>
      <c r="AP14">
        <v>162</v>
      </c>
      <c r="AQ14">
        <v>120</v>
      </c>
      <c r="AR14">
        <v>153</v>
      </c>
      <c r="AS14">
        <v>164</v>
      </c>
      <c r="AT14">
        <v>141</v>
      </c>
      <c r="AU14">
        <v>150</v>
      </c>
      <c r="AV14">
        <v>147</v>
      </c>
      <c r="AW14">
        <v>153</v>
      </c>
      <c r="AX14">
        <v>118</v>
      </c>
      <c r="AY14">
        <v>155</v>
      </c>
      <c r="AZ14">
        <v>129</v>
      </c>
      <c r="BA14">
        <v>169</v>
      </c>
      <c r="BB14">
        <v>168</v>
      </c>
      <c r="BC14">
        <v>155</v>
      </c>
      <c r="BD14">
        <v>166</v>
      </c>
      <c r="BE14">
        <v>120</v>
      </c>
      <c r="BF14">
        <v>163</v>
      </c>
      <c r="BG14">
        <v>149</v>
      </c>
      <c r="BH14">
        <v>151</v>
      </c>
      <c r="BI14">
        <v>165</v>
      </c>
      <c r="BJ14">
        <v>156</v>
      </c>
      <c r="BK14">
        <v>174</v>
      </c>
      <c r="BL14">
        <v>174</v>
      </c>
      <c r="BM14">
        <v>146</v>
      </c>
      <c r="BN14">
        <v>167</v>
      </c>
      <c r="BO14">
        <v>144</v>
      </c>
      <c r="BP14">
        <v>180</v>
      </c>
      <c r="BQ14" s="8">
        <v>3986</v>
      </c>
      <c r="BR14" s="8">
        <v>4465</v>
      </c>
      <c r="BS14" s="4">
        <f t="shared" si="16"/>
        <v>12771</v>
      </c>
      <c r="BT14">
        <f t="shared" si="6"/>
        <v>616</v>
      </c>
      <c r="BU14">
        <f t="shared" si="20"/>
        <v>602</v>
      </c>
      <c r="BV14">
        <f t="shared" si="8"/>
        <v>555</v>
      </c>
      <c r="BW14">
        <f t="shared" si="9"/>
        <v>658</v>
      </c>
      <c r="BX14">
        <f t="shared" si="10"/>
        <v>583</v>
      </c>
      <c r="BY14">
        <f t="shared" si="11"/>
        <v>669</v>
      </c>
      <c r="BZ14">
        <f t="shared" si="12"/>
        <v>637</v>
      </c>
    </row>
    <row r="15" spans="1:78" ht="14.25">
      <c r="A15" t="s">
        <v>65</v>
      </c>
      <c r="B15">
        <v>14</v>
      </c>
      <c r="C15">
        <v>14</v>
      </c>
      <c r="D15">
        <f t="shared" si="19"/>
        <v>0</v>
      </c>
      <c r="E15" t="s">
        <v>68</v>
      </c>
      <c r="F15" s="3">
        <v>0</v>
      </c>
      <c r="G15" s="3" t="e">
        <f t="shared" si="17"/>
        <v>#DIV/0!</v>
      </c>
      <c r="H15" s="3" t="e">
        <f t="shared" si="13"/>
        <v>#DIV/0!</v>
      </c>
      <c r="I15" s="3">
        <v>0</v>
      </c>
      <c r="J15" s="11">
        <f>'[1]Sheet1'!$V$186</f>
        <v>151.3298076923077</v>
      </c>
      <c r="K15" s="14">
        <v>0</v>
      </c>
      <c r="L15" s="8">
        <v>0</v>
      </c>
      <c r="M15" s="8">
        <f t="shared" si="14"/>
        <v>0</v>
      </c>
      <c r="N15" s="13">
        <f t="shared" si="15"/>
        <v>0</v>
      </c>
      <c r="O15" s="5">
        <f>SUM(897+N15)</f>
        <v>897</v>
      </c>
      <c r="P15">
        <v>203</v>
      </c>
      <c r="Q15">
        <v>211</v>
      </c>
      <c r="R15">
        <v>204</v>
      </c>
      <c r="S15">
        <v>225</v>
      </c>
      <c r="T15">
        <v>239</v>
      </c>
      <c r="U15">
        <v>224</v>
      </c>
      <c r="V15">
        <v>243</v>
      </c>
      <c r="W15">
        <v>211</v>
      </c>
      <c r="X15">
        <v>225</v>
      </c>
      <c r="Y15">
        <v>0</v>
      </c>
      <c r="Z15">
        <v>0</v>
      </c>
      <c r="AA15" s="8">
        <f t="shared" si="3"/>
        <v>0</v>
      </c>
      <c r="AB15" s="4">
        <f t="shared" si="18"/>
        <v>243</v>
      </c>
      <c r="AC15">
        <v>714</v>
      </c>
      <c r="AD15">
        <v>684</v>
      </c>
      <c r="AE15">
        <v>711</v>
      </c>
      <c r="AF15">
        <v>718</v>
      </c>
      <c r="AG15">
        <v>760</v>
      </c>
      <c r="AH15">
        <v>802</v>
      </c>
      <c r="AI15">
        <v>694</v>
      </c>
      <c r="AJ15">
        <v>707</v>
      </c>
      <c r="AK15">
        <v>0</v>
      </c>
      <c r="AL15">
        <v>0</v>
      </c>
      <c r="AM15" s="8">
        <f t="shared" si="4"/>
        <v>0</v>
      </c>
      <c r="AN15" s="4">
        <f t="shared" si="5"/>
        <v>802</v>
      </c>
      <c r="BQ15" s="8">
        <v>0</v>
      </c>
      <c r="BR15" s="8">
        <v>0</v>
      </c>
      <c r="BS15" s="4">
        <f t="shared" si="16"/>
        <v>0</v>
      </c>
      <c r="BT15">
        <f t="shared" si="6"/>
        <v>0</v>
      </c>
      <c r="BU15">
        <f t="shared" si="20"/>
        <v>0</v>
      </c>
      <c r="BV15">
        <f t="shared" si="8"/>
        <v>0</v>
      </c>
      <c r="BW15">
        <f t="shared" si="9"/>
        <v>0</v>
      </c>
      <c r="BX15">
        <f t="shared" si="10"/>
        <v>0</v>
      </c>
      <c r="BY15">
        <f t="shared" si="11"/>
        <v>0</v>
      </c>
      <c r="BZ15">
        <f t="shared" si="12"/>
        <v>0</v>
      </c>
    </row>
    <row r="16" spans="1:78" ht="14.25">
      <c r="A16" t="s">
        <v>62</v>
      </c>
      <c r="B16">
        <v>15</v>
      </c>
      <c r="C16">
        <v>15</v>
      </c>
      <c r="D16">
        <f t="shared" si="19"/>
        <v>0</v>
      </c>
      <c r="E16" t="s">
        <v>69</v>
      </c>
      <c r="F16" s="3">
        <f t="shared" si="1"/>
        <v>170.125</v>
      </c>
      <c r="G16" s="3" t="e">
        <f t="shared" si="17"/>
        <v>#DIV/0!</v>
      </c>
      <c r="H16" s="3">
        <f t="shared" si="13"/>
        <v>181.125</v>
      </c>
      <c r="I16" s="3">
        <f t="shared" si="2"/>
        <v>175.625</v>
      </c>
      <c r="J16" s="11">
        <f>'[1]Sheet1'!$V$45</f>
        <v>179.755</v>
      </c>
      <c r="K16" s="14">
        <v>8</v>
      </c>
      <c r="L16" s="8">
        <v>0</v>
      </c>
      <c r="M16" s="8">
        <f t="shared" si="14"/>
        <v>8</v>
      </c>
      <c r="N16" s="13">
        <f t="shared" si="15"/>
        <v>16</v>
      </c>
      <c r="O16" s="5">
        <f>SUM(216+N16)</f>
        <v>232</v>
      </c>
      <c r="P16">
        <v>0</v>
      </c>
      <c r="Q16">
        <v>0</v>
      </c>
      <c r="R16">
        <v>0</v>
      </c>
      <c r="S16">
        <v>0</v>
      </c>
      <c r="T16">
        <v>259</v>
      </c>
      <c r="U16">
        <v>268</v>
      </c>
      <c r="V16">
        <v>182</v>
      </c>
      <c r="W16">
        <v>265</v>
      </c>
      <c r="X16">
        <v>247</v>
      </c>
      <c r="Y16">
        <v>209</v>
      </c>
      <c r="Z16">
        <v>0</v>
      </c>
      <c r="AA16" s="8">
        <f t="shared" si="3"/>
        <v>209</v>
      </c>
      <c r="AB16" s="4">
        <f t="shared" si="18"/>
        <v>268</v>
      </c>
      <c r="AC16">
        <v>0</v>
      </c>
      <c r="AD16">
        <v>0</v>
      </c>
      <c r="AE16">
        <v>0</v>
      </c>
      <c r="AF16">
        <v>877</v>
      </c>
      <c r="AG16">
        <v>880</v>
      </c>
      <c r="AH16">
        <v>625</v>
      </c>
      <c r="AI16">
        <v>904</v>
      </c>
      <c r="AJ16">
        <v>819</v>
      </c>
      <c r="AK16">
        <v>700</v>
      </c>
      <c r="AL16">
        <v>0</v>
      </c>
      <c r="AM16" s="8">
        <f t="shared" si="4"/>
        <v>739</v>
      </c>
      <c r="AN16" s="4">
        <f t="shared" si="5"/>
        <v>904</v>
      </c>
      <c r="AO16">
        <v>132</v>
      </c>
      <c r="AP16">
        <v>207</v>
      </c>
      <c r="AQ16">
        <v>209</v>
      </c>
      <c r="AR16">
        <v>191</v>
      </c>
      <c r="AW16">
        <v>133</v>
      </c>
      <c r="AX16">
        <v>188</v>
      </c>
      <c r="AY16">
        <v>198</v>
      </c>
      <c r="AZ16">
        <v>191</v>
      </c>
      <c r="BQ16" s="8">
        <v>1361</v>
      </c>
      <c r="BR16" s="8">
        <v>0</v>
      </c>
      <c r="BS16" s="4">
        <f t="shared" si="16"/>
        <v>2810</v>
      </c>
      <c r="BT16">
        <f t="shared" si="6"/>
        <v>739</v>
      </c>
      <c r="BU16">
        <f t="shared" si="20"/>
        <v>0</v>
      </c>
      <c r="BV16">
        <f t="shared" si="8"/>
        <v>710</v>
      </c>
      <c r="BW16">
        <f t="shared" si="9"/>
        <v>0</v>
      </c>
      <c r="BX16">
        <f t="shared" si="10"/>
        <v>0</v>
      </c>
      <c r="BY16">
        <f t="shared" si="11"/>
        <v>0</v>
      </c>
      <c r="BZ16">
        <f t="shared" si="12"/>
        <v>0</v>
      </c>
    </row>
    <row r="17" spans="1:78" ht="14.25">
      <c r="A17" t="s">
        <v>65</v>
      </c>
      <c r="B17">
        <v>16</v>
      </c>
      <c r="C17">
        <v>16</v>
      </c>
      <c r="D17">
        <f t="shared" si="19"/>
        <v>0</v>
      </c>
      <c r="E17" t="s">
        <v>70</v>
      </c>
      <c r="F17" s="3">
        <f t="shared" si="1"/>
        <v>174.73684210526315</v>
      </c>
      <c r="G17" s="3" t="e">
        <f t="shared" si="17"/>
        <v>#DIV/0!</v>
      </c>
      <c r="H17" s="3" t="e">
        <f t="shared" si="13"/>
        <v>#DIV/0!</v>
      </c>
      <c r="I17" s="3">
        <f t="shared" si="2"/>
        <v>174.73684210526315</v>
      </c>
      <c r="J17" s="11">
        <f>'[1]Sheet1'!$V$126</f>
        <v>166.5913684210526</v>
      </c>
      <c r="K17" s="14">
        <v>19</v>
      </c>
      <c r="L17" s="8">
        <v>0</v>
      </c>
      <c r="M17" s="8">
        <f t="shared" si="14"/>
        <v>0</v>
      </c>
      <c r="N17" s="13">
        <f t="shared" si="15"/>
        <v>19</v>
      </c>
      <c r="O17" s="5">
        <f>SUM(289+N17)</f>
        <v>308</v>
      </c>
      <c r="P17">
        <v>230</v>
      </c>
      <c r="Q17">
        <v>235</v>
      </c>
      <c r="R17">
        <v>173</v>
      </c>
      <c r="S17">
        <v>187</v>
      </c>
      <c r="T17">
        <v>0</v>
      </c>
      <c r="U17">
        <v>0</v>
      </c>
      <c r="V17">
        <v>0</v>
      </c>
      <c r="W17">
        <v>0</v>
      </c>
      <c r="X17">
        <v>256</v>
      </c>
      <c r="Y17">
        <v>224</v>
      </c>
      <c r="Z17">
        <v>0</v>
      </c>
      <c r="AA17" s="8">
        <f t="shared" si="3"/>
        <v>0</v>
      </c>
      <c r="AB17" s="4">
        <f t="shared" si="18"/>
        <v>256</v>
      </c>
      <c r="AC17">
        <v>819</v>
      </c>
      <c r="AD17">
        <v>624</v>
      </c>
      <c r="AE17">
        <v>741</v>
      </c>
      <c r="AF17">
        <v>0</v>
      </c>
      <c r="AG17">
        <v>0</v>
      </c>
      <c r="AH17">
        <v>0</v>
      </c>
      <c r="AI17">
        <v>0</v>
      </c>
      <c r="AJ17">
        <v>765</v>
      </c>
      <c r="AK17">
        <v>761</v>
      </c>
      <c r="AL17">
        <v>0</v>
      </c>
      <c r="AM17" s="8">
        <f t="shared" si="4"/>
        <v>0</v>
      </c>
      <c r="AN17" s="4">
        <f t="shared" si="5"/>
        <v>819</v>
      </c>
      <c r="BQ17" s="8">
        <v>3320</v>
      </c>
      <c r="BR17" s="8">
        <v>0</v>
      </c>
      <c r="BS17" s="4">
        <f t="shared" si="16"/>
        <v>3320</v>
      </c>
      <c r="BT17">
        <f t="shared" si="6"/>
        <v>0</v>
      </c>
      <c r="BU17">
        <f t="shared" si="20"/>
        <v>0</v>
      </c>
      <c r="BV17">
        <f t="shared" si="8"/>
        <v>0</v>
      </c>
      <c r="BW17">
        <f t="shared" si="9"/>
        <v>0</v>
      </c>
      <c r="BX17">
        <f t="shared" si="10"/>
        <v>0</v>
      </c>
      <c r="BY17">
        <f t="shared" si="11"/>
        <v>0</v>
      </c>
      <c r="BZ17">
        <f t="shared" si="12"/>
        <v>0</v>
      </c>
    </row>
    <row r="18" spans="1:78" ht="14.25">
      <c r="A18" t="s">
        <v>65</v>
      </c>
      <c r="B18">
        <v>17</v>
      </c>
      <c r="C18">
        <v>17</v>
      </c>
      <c r="D18">
        <f t="shared" si="19"/>
        <v>0</v>
      </c>
      <c r="E18" t="s">
        <v>71</v>
      </c>
      <c r="F18" s="3">
        <f t="shared" si="1"/>
        <v>170.56521739130434</v>
      </c>
      <c r="G18" s="3">
        <f t="shared" si="17"/>
        <v>175.68421052631578</v>
      </c>
      <c r="H18" s="3">
        <f t="shared" si="13"/>
        <v>178.83333333333334</v>
      </c>
      <c r="I18" s="3">
        <f t="shared" si="2"/>
        <v>175.04545454545453</v>
      </c>
      <c r="J18" s="11">
        <f>'[1]Sheet1'!$V$88</f>
        <v>173.04848484848483</v>
      </c>
      <c r="K18" s="14">
        <v>23</v>
      </c>
      <c r="L18" s="8">
        <v>19</v>
      </c>
      <c r="M18" s="8">
        <f t="shared" si="14"/>
        <v>24</v>
      </c>
      <c r="N18" s="13">
        <f t="shared" si="15"/>
        <v>66</v>
      </c>
      <c r="O18" s="5">
        <f>SUM(194+N18)</f>
        <v>260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256</v>
      </c>
      <c r="X18">
        <v>290</v>
      </c>
      <c r="Y18">
        <v>215</v>
      </c>
      <c r="Z18">
        <v>272</v>
      </c>
      <c r="AA18" s="8">
        <f t="shared" si="3"/>
        <v>232</v>
      </c>
      <c r="AB18" s="4">
        <f t="shared" si="18"/>
        <v>290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763</v>
      </c>
      <c r="AJ18">
        <v>874</v>
      </c>
      <c r="AK18">
        <v>721</v>
      </c>
      <c r="AL18">
        <v>782</v>
      </c>
      <c r="AM18" s="8">
        <f t="shared" si="4"/>
        <v>817</v>
      </c>
      <c r="AN18" s="4">
        <v>874</v>
      </c>
      <c r="AO18">
        <v>184</v>
      </c>
      <c r="AP18">
        <v>207</v>
      </c>
      <c r="AQ18">
        <v>124</v>
      </c>
      <c r="AR18">
        <v>164</v>
      </c>
      <c r="AS18">
        <v>209</v>
      </c>
      <c r="AT18">
        <v>152</v>
      </c>
      <c r="AU18">
        <v>204</v>
      </c>
      <c r="AV18">
        <v>177</v>
      </c>
      <c r="AW18">
        <v>232</v>
      </c>
      <c r="AX18">
        <v>215</v>
      </c>
      <c r="AY18">
        <v>195</v>
      </c>
      <c r="AZ18">
        <v>175</v>
      </c>
      <c r="BA18">
        <v>140</v>
      </c>
      <c r="BB18">
        <v>161</v>
      </c>
      <c r="BC18">
        <v>202</v>
      </c>
      <c r="BD18">
        <v>145</v>
      </c>
      <c r="BE18">
        <v>213</v>
      </c>
      <c r="BF18">
        <v>189</v>
      </c>
      <c r="BG18">
        <v>160</v>
      </c>
      <c r="BH18">
        <v>172</v>
      </c>
      <c r="BM18">
        <v>231</v>
      </c>
      <c r="BN18">
        <v>161</v>
      </c>
      <c r="BO18">
        <v>136</v>
      </c>
      <c r="BP18">
        <v>144</v>
      </c>
      <c r="BQ18" s="8">
        <v>3923</v>
      </c>
      <c r="BR18" s="8">
        <v>3338</v>
      </c>
      <c r="BS18" s="4">
        <f t="shared" si="16"/>
        <v>11553</v>
      </c>
      <c r="BT18">
        <f t="shared" si="6"/>
        <v>679</v>
      </c>
      <c r="BU18">
        <f t="shared" si="20"/>
        <v>742</v>
      </c>
      <c r="BV18">
        <f t="shared" si="8"/>
        <v>817</v>
      </c>
      <c r="BW18">
        <f t="shared" si="9"/>
        <v>648</v>
      </c>
      <c r="BX18">
        <f t="shared" si="10"/>
        <v>734</v>
      </c>
      <c r="BY18">
        <f t="shared" si="11"/>
        <v>0</v>
      </c>
      <c r="BZ18">
        <f t="shared" si="12"/>
        <v>672</v>
      </c>
    </row>
    <row r="19" spans="1:78" ht="14.25">
      <c r="A19" t="s">
        <v>65</v>
      </c>
      <c r="B19">
        <v>18</v>
      </c>
      <c r="C19">
        <v>18</v>
      </c>
      <c r="D19">
        <f t="shared" si="19"/>
        <v>0</v>
      </c>
      <c r="E19" t="s">
        <v>72</v>
      </c>
      <c r="F19" s="3">
        <f t="shared" si="1"/>
        <v>141.75</v>
      </c>
      <c r="G19" s="3" t="e">
        <f t="shared" si="17"/>
        <v>#DIV/0!</v>
      </c>
      <c r="H19" s="3" t="e">
        <f t="shared" si="13"/>
        <v>#DIV/0!</v>
      </c>
      <c r="I19" s="3">
        <f t="shared" si="2"/>
        <v>141.75</v>
      </c>
      <c r="J19" s="11">
        <f>'[1]Sheet1'!$V$175</f>
        <v>152.28636363636363</v>
      </c>
      <c r="K19" s="14">
        <v>4</v>
      </c>
      <c r="L19" s="8">
        <v>0</v>
      </c>
      <c r="M19" s="8">
        <f t="shared" si="14"/>
        <v>0</v>
      </c>
      <c r="N19" s="13">
        <f t="shared" si="15"/>
        <v>4</v>
      </c>
      <c r="O19" s="5">
        <f>SUM(531+N19)</f>
        <v>535</v>
      </c>
      <c r="P19">
        <v>243</v>
      </c>
      <c r="Q19">
        <v>222</v>
      </c>
      <c r="R19">
        <v>177</v>
      </c>
      <c r="S19">
        <v>178</v>
      </c>
      <c r="T19">
        <v>218</v>
      </c>
      <c r="U19">
        <v>225</v>
      </c>
      <c r="V19">
        <v>213</v>
      </c>
      <c r="W19">
        <v>185</v>
      </c>
      <c r="X19">
        <v>0</v>
      </c>
      <c r="Y19">
        <v>152</v>
      </c>
      <c r="Z19">
        <v>0</v>
      </c>
      <c r="AA19" s="8">
        <f t="shared" si="3"/>
        <v>0</v>
      </c>
      <c r="AB19" s="4">
        <f t="shared" si="18"/>
        <v>243</v>
      </c>
      <c r="AC19">
        <v>770</v>
      </c>
      <c r="AD19">
        <v>638</v>
      </c>
      <c r="AE19">
        <v>597</v>
      </c>
      <c r="AF19">
        <v>716</v>
      </c>
      <c r="AG19">
        <v>727</v>
      </c>
      <c r="AH19">
        <v>660</v>
      </c>
      <c r="AI19">
        <v>642</v>
      </c>
      <c r="AJ19">
        <v>0</v>
      </c>
      <c r="AK19">
        <v>567</v>
      </c>
      <c r="AL19">
        <v>0</v>
      </c>
      <c r="AM19" s="8">
        <f t="shared" si="4"/>
        <v>0</v>
      </c>
      <c r="AN19" s="4">
        <f aca="true" t="shared" si="21" ref="AN19:AN28">MAX(AC19:AM19)</f>
        <v>770</v>
      </c>
      <c r="BQ19" s="8">
        <v>567</v>
      </c>
      <c r="BR19" s="8">
        <v>0</v>
      </c>
      <c r="BS19" s="4">
        <f t="shared" si="16"/>
        <v>567</v>
      </c>
      <c r="BT19">
        <f t="shared" si="6"/>
        <v>0</v>
      </c>
      <c r="BU19">
        <f t="shared" si="20"/>
        <v>0</v>
      </c>
      <c r="BV19">
        <f t="shared" si="8"/>
        <v>0</v>
      </c>
      <c r="BW19">
        <f t="shared" si="9"/>
        <v>0</v>
      </c>
      <c r="BX19">
        <f t="shared" si="10"/>
        <v>0</v>
      </c>
      <c r="BY19">
        <f t="shared" si="11"/>
        <v>0</v>
      </c>
      <c r="BZ19">
        <f t="shared" si="12"/>
        <v>0</v>
      </c>
    </row>
    <row r="20" spans="1:78" ht="14.25">
      <c r="A20" t="s">
        <v>65</v>
      </c>
      <c r="B20">
        <v>19</v>
      </c>
      <c r="C20">
        <v>19</v>
      </c>
      <c r="D20">
        <f t="shared" si="19"/>
        <v>0</v>
      </c>
      <c r="E20" t="s">
        <v>73</v>
      </c>
      <c r="F20" s="3">
        <v>0</v>
      </c>
      <c r="G20" s="3">
        <f t="shared" si="17"/>
        <v>161.5</v>
      </c>
      <c r="H20" s="3" t="e">
        <f t="shared" si="13"/>
        <v>#DIV/0!</v>
      </c>
      <c r="I20" s="3">
        <f t="shared" si="2"/>
        <v>161.5</v>
      </c>
      <c r="J20" s="11">
        <f>'[1]Sheet1'!$V$179</f>
        <v>157.08499999999998</v>
      </c>
      <c r="K20" s="14">
        <v>0</v>
      </c>
      <c r="L20" s="8">
        <v>2</v>
      </c>
      <c r="M20" s="8">
        <f t="shared" si="14"/>
        <v>0</v>
      </c>
      <c r="N20" s="13">
        <f t="shared" si="15"/>
        <v>2</v>
      </c>
      <c r="O20" s="5">
        <f>SUM(128+N20)</f>
        <v>130</v>
      </c>
      <c r="P20">
        <v>0</v>
      </c>
      <c r="Q20">
        <v>198</v>
      </c>
      <c r="R20">
        <v>203</v>
      </c>
      <c r="S20">
        <v>200</v>
      </c>
      <c r="T20">
        <v>0</v>
      </c>
      <c r="U20">
        <v>231</v>
      </c>
      <c r="V20">
        <v>194</v>
      </c>
      <c r="W20">
        <v>0</v>
      </c>
      <c r="X20">
        <v>191</v>
      </c>
      <c r="Y20">
        <v>0</v>
      </c>
      <c r="Z20">
        <v>171</v>
      </c>
      <c r="AA20" s="8">
        <f t="shared" si="3"/>
        <v>0</v>
      </c>
      <c r="AB20" s="4">
        <f t="shared" si="18"/>
        <v>231</v>
      </c>
      <c r="AC20">
        <v>628</v>
      </c>
      <c r="AD20">
        <v>712</v>
      </c>
      <c r="AE20">
        <v>672</v>
      </c>
      <c r="AF20">
        <v>0</v>
      </c>
      <c r="AG20">
        <v>801</v>
      </c>
      <c r="AH20">
        <v>618</v>
      </c>
      <c r="AI20">
        <v>0</v>
      </c>
      <c r="AJ20">
        <v>667</v>
      </c>
      <c r="AK20">
        <v>0</v>
      </c>
      <c r="AL20">
        <v>323</v>
      </c>
      <c r="AM20" s="8">
        <f t="shared" si="4"/>
        <v>0</v>
      </c>
      <c r="AN20" s="4">
        <f t="shared" si="21"/>
        <v>801</v>
      </c>
      <c r="BQ20" s="8">
        <v>0</v>
      </c>
      <c r="BR20" s="8">
        <v>323</v>
      </c>
      <c r="BS20" s="4">
        <f t="shared" si="16"/>
        <v>323</v>
      </c>
      <c r="BT20">
        <f t="shared" si="6"/>
        <v>0</v>
      </c>
      <c r="BU20">
        <f t="shared" si="20"/>
        <v>0</v>
      </c>
      <c r="BV20">
        <f t="shared" si="8"/>
        <v>0</v>
      </c>
      <c r="BW20">
        <f t="shared" si="9"/>
        <v>0</v>
      </c>
      <c r="BX20">
        <f t="shared" si="10"/>
        <v>0</v>
      </c>
      <c r="BY20">
        <f t="shared" si="11"/>
        <v>0</v>
      </c>
      <c r="BZ20">
        <f t="shared" si="12"/>
        <v>0</v>
      </c>
    </row>
    <row r="21" spans="1:78" ht="14.25">
      <c r="A21" t="s">
        <v>65</v>
      </c>
      <c r="B21">
        <v>20</v>
      </c>
      <c r="C21">
        <v>20</v>
      </c>
      <c r="D21">
        <f t="shared" si="19"/>
        <v>0</v>
      </c>
      <c r="E21" t="s">
        <v>74</v>
      </c>
      <c r="F21" s="3" t="e">
        <f t="shared" si="1"/>
        <v>#DIV/0!</v>
      </c>
      <c r="G21" s="3">
        <f t="shared" si="17"/>
        <v>162.25</v>
      </c>
      <c r="H21" s="3" t="e">
        <f t="shared" si="13"/>
        <v>#DIV/0!</v>
      </c>
      <c r="I21" s="3">
        <f t="shared" si="2"/>
        <v>162.25</v>
      </c>
      <c r="J21" s="11">
        <f>'[1]Sheet1'!$V$209</f>
        <v>148.55499999999998</v>
      </c>
      <c r="K21" s="14">
        <v>0</v>
      </c>
      <c r="L21" s="8">
        <v>4</v>
      </c>
      <c r="M21" s="8">
        <f t="shared" si="14"/>
        <v>0</v>
      </c>
      <c r="N21" s="13">
        <f t="shared" si="15"/>
        <v>4</v>
      </c>
      <c r="O21" s="5">
        <f>SUM(745+N21)</f>
        <v>749</v>
      </c>
      <c r="P21">
        <v>220</v>
      </c>
      <c r="Q21">
        <v>221</v>
      </c>
      <c r="R21">
        <v>227</v>
      </c>
      <c r="S21">
        <v>195</v>
      </c>
      <c r="T21">
        <v>226</v>
      </c>
      <c r="U21">
        <v>219</v>
      </c>
      <c r="V21">
        <v>169</v>
      </c>
      <c r="W21">
        <v>193</v>
      </c>
      <c r="X21">
        <v>182</v>
      </c>
      <c r="Y21">
        <v>0</v>
      </c>
      <c r="Z21">
        <v>213</v>
      </c>
      <c r="AA21" s="8">
        <f t="shared" si="3"/>
        <v>0</v>
      </c>
      <c r="AB21" s="4">
        <f t="shared" si="18"/>
        <v>227</v>
      </c>
      <c r="AC21">
        <v>688</v>
      </c>
      <c r="AD21">
        <v>748</v>
      </c>
      <c r="AE21">
        <v>698</v>
      </c>
      <c r="AF21">
        <v>750</v>
      </c>
      <c r="AG21">
        <v>715</v>
      </c>
      <c r="AH21">
        <v>617</v>
      </c>
      <c r="AI21">
        <v>629</v>
      </c>
      <c r="AJ21">
        <v>577</v>
      </c>
      <c r="AK21">
        <v>0</v>
      </c>
      <c r="AL21">
        <v>649</v>
      </c>
      <c r="AM21" s="8">
        <f t="shared" si="4"/>
        <v>0</v>
      </c>
      <c r="AN21" s="4">
        <f t="shared" si="21"/>
        <v>750</v>
      </c>
      <c r="BQ21" s="8">
        <v>0</v>
      </c>
      <c r="BR21" s="8">
        <v>649</v>
      </c>
      <c r="BS21" s="4">
        <f t="shared" si="16"/>
        <v>649</v>
      </c>
      <c r="BT21">
        <f t="shared" si="6"/>
        <v>0</v>
      </c>
      <c r="BU21">
        <f t="shared" si="20"/>
        <v>0</v>
      </c>
      <c r="BV21">
        <f t="shared" si="8"/>
        <v>0</v>
      </c>
      <c r="BW21">
        <f t="shared" si="9"/>
        <v>0</v>
      </c>
      <c r="BX21">
        <f t="shared" si="10"/>
        <v>0</v>
      </c>
      <c r="BY21">
        <f t="shared" si="11"/>
        <v>0</v>
      </c>
      <c r="BZ21">
        <f t="shared" si="12"/>
        <v>0</v>
      </c>
    </row>
    <row r="22" spans="1:78" ht="14.25">
      <c r="A22" t="s">
        <v>75</v>
      </c>
      <c r="B22">
        <v>21</v>
      </c>
      <c r="C22">
        <v>21</v>
      </c>
      <c r="D22">
        <f t="shared" si="19"/>
        <v>0</v>
      </c>
      <c r="E22" t="s">
        <v>76</v>
      </c>
      <c r="F22" s="3">
        <f aca="true" t="shared" si="22" ref="F22:F36">SUM(BQ22)/(K22)</f>
        <v>209.46428571428572</v>
      </c>
      <c r="G22" s="3">
        <f t="shared" si="17"/>
        <v>197.91666666666666</v>
      </c>
      <c r="H22" s="3">
        <f t="shared" si="13"/>
        <v>202.92857142857142</v>
      </c>
      <c r="I22" s="3">
        <f aca="true" t="shared" si="23" ref="I22:I29">SUM(BS22)/(N22)</f>
        <v>203.7125</v>
      </c>
      <c r="J22" s="11">
        <f>'[1]Sheet1'!$V$63</f>
        <v>182.7865</v>
      </c>
      <c r="K22" s="14">
        <v>28</v>
      </c>
      <c r="L22" s="8">
        <v>24</v>
      </c>
      <c r="M22" s="8">
        <f t="shared" si="14"/>
        <v>28</v>
      </c>
      <c r="N22" s="13">
        <f t="shared" si="15"/>
        <v>80</v>
      </c>
      <c r="O22" s="5">
        <f>SUM(577+N22)</f>
        <v>657</v>
      </c>
      <c r="P22">
        <v>0</v>
      </c>
      <c r="Q22">
        <v>0</v>
      </c>
      <c r="R22">
        <v>0</v>
      </c>
      <c r="S22">
        <v>0</v>
      </c>
      <c r="T22">
        <v>0</v>
      </c>
      <c r="U22">
        <v>238</v>
      </c>
      <c r="V22">
        <v>278</v>
      </c>
      <c r="W22">
        <v>254</v>
      </c>
      <c r="X22">
        <v>278</v>
      </c>
      <c r="Y22">
        <v>265</v>
      </c>
      <c r="Z22">
        <v>256</v>
      </c>
      <c r="AA22" s="8">
        <f t="shared" si="3"/>
        <v>277</v>
      </c>
      <c r="AB22" s="4">
        <f t="shared" si="18"/>
        <v>278</v>
      </c>
      <c r="AC22">
        <v>0</v>
      </c>
      <c r="AD22">
        <v>0</v>
      </c>
      <c r="AE22">
        <v>0</v>
      </c>
      <c r="AF22">
        <v>0</v>
      </c>
      <c r="AG22">
        <v>753</v>
      </c>
      <c r="AH22">
        <v>799</v>
      </c>
      <c r="AI22">
        <v>839</v>
      </c>
      <c r="AJ22">
        <v>947</v>
      </c>
      <c r="AK22">
        <v>894</v>
      </c>
      <c r="AL22">
        <v>890</v>
      </c>
      <c r="AM22" s="8">
        <f t="shared" si="4"/>
        <v>853</v>
      </c>
      <c r="AN22" s="4">
        <f t="shared" si="21"/>
        <v>947</v>
      </c>
      <c r="AO22">
        <v>192</v>
      </c>
      <c r="AP22">
        <v>182</v>
      </c>
      <c r="AQ22">
        <v>201</v>
      </c>
      <c r="AR22">
        <v>212</v>
      </c>
      <c r="AS22">
        <v>215</v>
      </c>
      <c r="AT22">
        <v>224</v>
      </c>
      <c r="AU22">
        <v>161</v>
      </c>
      <c r="AV22">
        <v>224</v>
      </c>
      <c r="AW22">
        <v>170</v>
      </c>
      <c r="AX22">
        <v>159</v>
      </c>
      <c r="AY22">
        <v>277</v>
      </c>
      <c r="AZ22">
        <v>212</v>
      </c>
      <c r="BA22">
        <v>241</v>
      </c>
      <c r="BB22">
        <v>182</v>
      </c>
      <c r="BC22">
        <v>210</v>
      </c>
      <c r="BD22">
        <v>180</v>
      </c>
      <c r="BE22">
        <v>193</v>
      </c>
      <c r="BF22">
        <v>187</v>
      </c>
      <c r="BG22">
        <v>168</v>
      </c>
      <c r="BH22">
        <v>258</v>
      </c>
      <c r="BI22">
        <v>156</v>
      </c>
      <c r="BJ22">
        <v>217</v>
      </c>
      <c r="BK22">
        <v>182</v>
      </c>
      <c r="BL22">
        <v>226</v>
      </c>
      <c r="BM22">
        <v>259</v>
      </c>
      <c r="BN22">
        <v>210</v>
      </c>
      <c r="BO22">
        <v>203</v>
      </c>
      <c r="BP22">
        <v>181</v>
      </c>
      <c r="BQ22" s="8">
        <v>5865</v>
      </c>
      <c r="BR22" s="8">
        <v>4750</v>
      </c>
      <c r="BS22" s="4">
        <f t="shared" si="16"/>
        <v>16297</v>
      </c>
      <c r="BT22">
        <f t="shared" si="6"/>
        <v>787</v>
      </c>
      <c r="BU22">
        <f aca="true" t="shared" si="24" ref="BU22:BU29">SUM(AS22:AV22)</f>
        <v>824</v>
      </c>
      <c r="BV22">
        <f t="shared" si="8"/>
        <v>818</v>
      </c>
      <c r="BW22">
        <f t="shared" si="9"/>
        <v>813</v>
      </c>
      <c r="BX22">
        <f t="shared" si="10"/>
        <v>806</v>
      </c>
      <c r="BY22">
        <f t="shared" si="11"/>
        <v>781</v>
      </c>
      <c r="BZ22">
        <f t="shared" si="12"/>
        <v>853</v>
      </c>
    </row>
    <row r="23" spans="1:78" ht="14.25">
      <c r="A23" t="s">
        <v>75</v>
      </c>
      <c r="B23">
        <v>22</v>
      </c>
      <c r="C23">
        <v>22</v>
      </c>
      <c r="D23">
        <f t="shared" si="19"/>
        <v>0</v>
      </c>
      <c r="E23" t="s">
        <v>77</v>
      </c>
      <c r="F23" s="3">
        <f t="shared" si="22"/>
        <v>155.32142857142858</v>
      </c>
      <c r="G23" s="3">
        <f t="shared" si="17"/>
        <v>165.67857142857142</v>
      </c>
      <c r="H23" s="3">
        <f t="shared" si="13"/>
        <v>149.76923076923077</v>
      </c>
      <c r="I23" s="3">
        <f t="shared" si="23"/>
        <v>157.09756097560975</v>
      </c>
      <c r="J23" s="11">
        <f>'[1]Sheet1'!$V$258</f>
        <v>139.83817886178863</v>
      </c>
      <c r="K23" s="14">
        <v>28</v>
      </c>
      <c r="L23" s="8">
        <v>28</v>
      </c>
      <c r="M23" s="8">
        <f t="shared" si="14"/>
        <v>26</v>
      </c>
      <c r="N23" s="13">
        <f t="shared" si="15"/>
        <v>82</v>
      </c>
      <c r="O23" s="5">
        <f>SUM(391+N23)</f>
        <v>473</v>
      </c>
      <c r="P23">
        <v>0</v>
      </c>
      <c r="Q23">
        <v>0</v>
      </c>
      <c r="R23">
        <v>0</v>
      </c>
      <c r="S23">
        <v>0</v>
      </c>
      <c r="T23">
        <v>0</v>
      </c>
      <c r="U23">
        <v>178</v>
      </c>
      <c r="V23">
        <v>208</v>
      </c>
      <c r="W23">
        <v>199</v>
      </c>
      <c r="X23">
        <v>238</v>
      </c>
      <c r="Y23">
        <v>200</v>
      </c>
      <c r="Z23">
        <v>251</v>
      </c>
      <c r="AA23" s="8">
        <f t="shared" si="3"/>
        <v>198</v>
      </c>
      <c r="AB23" s="4">
        <f t="shared" si="18"/>
        <v>251</v>
      </c>
      <c r="AC23">
        <v>0</v>
      </c>
      <c r="AD23">
        <v>0</v>
      </c>
      <c r="AE23">
        <v>0</v>
      </c>
      <c r="AF23">
        <v>0</v>
      </c>
      <c r="AG23">
        <v>528</v>
      </c>
      <c r="AH23">
        <v>680</v>
      </c>
      <c r="AI23">
        <v>665</v>
      </c>
      <c r="AJ23">
        <v>725</v>
      </c>
      <c r="AK23">
        <v>692</v>
      </c>
      <c r="AL23">
        <v>752</v>
      </c>
      <c r="AM23" s="8">
        <f t="shared" si="4"/>
        <v>673</v>
      </c>
      <c r="AN23" s="4">
        <f t="shared" si="21"/>
        <v>752</v>
      </c>
      <c r="AP23">
        <v>126</v>
      </c>
      <c r="AQ23">
        <v>126</v>
      </c>
      <c r="AS23">
        <v>156</v>
      </c>
      <c r="AT23">
        <v>180</v>
      </c>
      <c r="AU23">
        <v>149</v>
      </c>
      <c r="AV23">
        <v>170</v>
      </c>
      <c r="AW23">
        <v>178</v>
      </c>
      <c r="AX23">
        <v>186</v>
      </c>
      <c r="AY23">
        <v>115</v>
      </c>
      <c r="AZ23">
        <v>194</v>
      </c>
      <c r="BA23">
        <v>158</v>
      </c>
      <c r="BB23">
        <v>137</v>
      </c>
      <c r="BC23">
        <v>116</v>
      </c>
      <c r="BD23">
        <v>159</v>
      </c>
      <c r="BE23">
        <v>145</v>
      </c>
      <c r="BF23">
        <v>100</v>
      </c>
      <c r="BG23">
        <v>138</v>
      </c>
      <c r="BH23">
        <v>133</v>
      </c>
      <c r="BI23">
        <v>164</v>
      </c>
      <c r="BJ23">
        <v>136</v>
      </c>
      <c r="BK23">
        <v>160</v>
      </c>
      <c r="BL23">
        <v>141</v>
      </c>
      <c r="BM23">
        <v>198</v>
      </c>
      <c r="BN23">
        <v>152</v>
      </c>
      <c r="BO23">
        <v>141</v>
      </c>
      <c r="BP23">
        <v>136</v>
      </c>
      <c r="BQ23" s="8">
        <v>4349</v>
      </c>
      <c r="BR23" s="8">
        <v>4639</v>
      </c>
      <c r="BS23" s="4">
        <f t="shared" si="16"/>
        <v>12882</v>
      </c>
      <c r="BT23">
        <f t="shared" si="6"/>
        <v>252</v>
      </c>
      <c r="BU23">
        <f t="shared" si="24"/>
        <v>655</v>
      </c>
      <c r="BV23">
        <f t="shared" si="8"/>
        <v>673</v>
      </c>
      <c r="BW23">
        <f t="shared" si="9"/>
        <v>570</v>
      </c>
      <c r="BX23">
        <f t="shared" si="10"/>
        <v>516</v>
      </c>
      <c r="BY23">
        <f t="shared" si="11"/>
        <v>601</v>
      </c>
      <c r="BZ23">
        <f t="shared" si="12"/>
        <v>627</v>
      </c>
    </row>
    <row r="24" spans="1:78" ht="14.25">
      <c r="A24" t="s">
        <v>75</v>
      </c>
      <c r="B24">
        <v>23</v>
      </c>
      <c r="C24">
        <v>23</v>
      </c>
      <c r="D24">
        <f t="shared" si="19"/>
        <v>0</v>
      </c>
      <c r="E24" t="s">
        <v>78</v>
      </c>
      <c r="F24" s="3">
        <f t="shared" si="22"/>
        <v>176.125</v>
      </c>
      <c r="G24" s="3">
        <f t="shared" si="17"/>
        <v>182.83333333333334</v>
      </c>
      <c r="H24" s="3">
        <f t="shared" si="13"/>
        <v>165.04347826086956</v>
      </c>
      <c r="I24" s="3">
        <f t="shared" si="23"/>
        <v>174.63492063492063</v>
      </c>
      <c r="J24" s="11">
        <f>'[1]Sheet1'!$V$109</f>
        <v>168.53099470899468</v>
      </c>
      <c r="K24" s="14">
        <v>16</v>
      </c>
      <c r="L24" s="8">
        <v>24</v>
      </c>
      <c r="M24" s="8">
        <f t="shared" si="14"/>
        <v>23</v>
      </c>
      <c r="N24" s="13">
        <f t="shared" si="15"/>
        <v>63</v>
      </c>
      <c r="O24" s="5">
        <f>SUM(958+N24)</f>
        <v>1021</v>
      </c>
      <c r="P24">
        <v>236</v>
      </c>
      <c r="Q24">
        <v>257</v>
      </c>
      <c r="R24">
        <v>259</v>
      </c>
      <c r="S24">
        <v>266</v>
      </c>
      <c r="T24">
        <v>255</v>
      </c>
      <c r="U24">
        <v>254</v>
      </c>
      <c r="V24">
        <v>269</v>
      </c>
      <c r="W24">
        <v>255</v>
      </c>
      <c r="X24">
        <v>245</v>
      </c>
      <c r="Y24">
        <v>236</v>
      </c>
      <c r="Z24">
        <v>234</v>
      </c>
      <c r="AA24" s="8">
        <f t="shared" si="3"/>
        <v>231</v>
      </c>
      <c r="AB24" s="4">
        <f t="shared" si="18"/>
        <v>269</v>
      </c>
      <c r="AC24">
        <v>884</v>
      </c>
      <c r="AD24">
        <v>831</v>
      </c>
      <c r="AE24">
        <v>850</v>
      </c>
      <c r="AF24">
        <v>880</v>
      </c>
      <c r="AG24">
        <v>886</v>
      </c>
      <c r="AH24">
        <v>802</v>
      </c>
      <c r="AI24">
        <v>824</v>
      </c>
      <c r="AJ24">
        <v>812</v>
      </c>
      <c r="AK24">
        <v>724</v>
      </c>
      <c r="AL24">
        <v>791</v>
      </c>
      <c r="AM24" s="8">
        <f t="shared" si="4"/>
        <v>767</v>
      </c>
      <c r="AN24" s="4">
        <f t="shared" si="21"/>
        <v>886</v>
      </c>
      <c r="AO24">
        <v>151</v>
      </c>
      <c r="AQ24">
        <v>171</v>
      </c>
      <c r="AR24">
        <v>170</v>
      </c>
      <c r="AS24">
        <v>153</v>
      </c>
      <c r="AT24">
        <v>139</v>
      </c>
      <c r="AU24">
        <v>188</v>
      </c>
      <c r="AV24">
        <v>125</v>
      </c>
      <c r="AW24">
        <v>149</v>
      </c>
      <c r="AX24">
        <v>212</v>
      </c>
      <c r="AY24">
        <v>171</v>
      </c>
      <c r="AZ24">
        <v>201</v>
      </c>
      <c r="BE24">
        <v>142</v>
      </c>
      <c r="BF24">
        <v>125</v>
      </c>
      <c r="BG24">
        <v>157</v>
      </c>
      <c r="BH24">
        <v>141</v>
      </c>
      <c r="BI24">
        <v>164</v>
      </c>
      <c r="BJ24">
        <v>197</v>
      </c>
      <c r="BK24">
        <v>231</v>
      </c>
      <c r="BL24">
        <v>175</v>
      </c>
      <c r="BM24">
        <v>139</v>
      </c>
      <c r="BN24">
        <v>143</v>
      </c>
      <c r="BO24">
        <v>187</v>
      </c>
      <c r="BP24">
        <v>165</v>
      </c>
      <c r="BQ24" s="8">
        <v>2818</v>
      </c>
      <c r="BR24" s="8">
        <v>4388</v>
      </c>
      <c r="BS24" s="4">
        <f t="shared" si="16"/>
        <v>11002</v>
      </c>
      <c r="BT24">
        <f t="shared" si="6"/>
        <v>492</v>
      </c>
      <c r="BU24">
        <f t="shared" si="24"/>
        <v>605</v>
      </c>
      <c r="BV24">
        <f t="shared" si="8"/>
        <v>733</v>
      </c>
      <c r="BW24">
        <f t="shared" si="9"/>
        <v>0</v>
      </c>
      <c r="BX24">
        <f t="shared" si="10"/>
        <v>565</v>
      </c>
      <c r="BY24">
        <f t="shared" si="11"/>
        <v>767</v>
      </c>
      <c r="BZ24">
        <f t="shared" si="12"/>
        <v>634</v>
      </c>
    </row>
    <row r="25" spans="1:78" ht="14.25">
      <c r="A25" t="s">
        <v>79</v>
      </c>
      <c r="B25">
        <v>24</v>
      </c>
      <c r="C25">
        <v>24</v>
      </c>
      <c r="D25">
        <f t="shared" si="19"/>
        <v>0</v>
      </c>
      <c r="E25" t="s">
        <v>80</v>
      </c>
      <c r="F25" s="3" t="e">
        <f t="shared" si="22"/>
        <v>#DIV/0!</v>
      </c>
      <c r="G25" s="3">
        <f t="shared" si="17"/>
        <v>185.20833333333334</v>
      </c>
      <c r="H25" s="3">
        <f t="shared" si="13"/>
        <v>178.33333333333334</v>
      </c>
      <c r="I25" s="3">
        <f t="shared" si="23"/>
        <v>182.91666666666666</v>
      </c>
      <c r="J25" s="11">
        <f>'[1]Sheet1'!$V$55</f>
        <v>180.09055555555554</v>
      </c>
      <c r="K25" s="14">
        <v>0</v>
      </c>
      <c r="L25" s="8">
        <v>24</v>
      </c>
      <c r="M25" s="8">
        <f t="shared" si="14"/>
        <v>12</v>
      </c>
      <c r="N25" s="13">
        <f t="shared" si="15"/>
        <v>36</v>
      </c>
      <c r="O25" s="5">
        <f>SUM(666+N25)</f>
        <v>702</v>
      </c>
      <c r="P25">
        <v>225</v>
      </c>
      <c r="Q25">
        <v>236</v>
      </c>
      <c r="R25">
        <v>275</v>
      </c>
      <c r="S25">
        <v>278</v>
      </c>
      <c r="T25">
        <v>248</v>
      </c>
      <c r="U25">
        <v>245</v>
      </c>
      <c r="V25">
        <v>243</v>
      </c>
      <c r="W25">
        <v>219</v>
      </c>
      <c r="X25">
        <v>229</v>
      </c>
      <c r="Y25">
        <v>0</v>
      </c>
      <c r="Z25">
        <v>223</v>
      </c>
      <c r="AA25" s="8">
        <f t="shared" si="3"/>
        <v>203</v>
      </c>
      <c r="AB25" s="4">
        <f t="shared" si="18"/>
        <v>278</v>
      </c>
      <c r="AC25">
        <v>823</v>
      </c>
      <c r="AD25">
        <v>887</v>
      </c>
      <c r="AE25">
        <v>813</v>
      </c>
      <c r="AF25">
        <v>850</v>
      </c>
      <c r="AG25">
        <v>846</v>
      </c>
      <c r="AH25">
        <v>823</v>
      </c>
      <c r="AI25">
        <v>768</v>
      </c>
      <c r="AJ25">
        <v>838</v>
      </c>
      <c r="AK25">
        <v>0</v>
      </c>
      <c r="AL25">
        <v>789</v>
      </c>
      <c r="AM25" s="8">
        <f t="shared" si="4"/>
        <v>735</v>
      </c>
      <c r="AN25" s="4">
        <f t="shared" si="21"/>
        <v>887</v>
      </c>
      <c r="BE25">
        <v>181</v>
      </c>
      <c r="BF25">
        <v>158</v>
      </c>
      <c r="BG25">
        <v>175</v>
      </c>
      <c r="BH25">
        <v>196</v>
      </c>
      <c r="BI25">
        <v>156</v>
      </c>
      <c r="BJ25">
        <v>182</v>
      </c>
      <c r="BK25">
        <v>203</v>
      </c>
      <c r="BL25">
        <v>154</v>
      </c>
      <c r="BM25">
        <v>192</v>
      </c>
      <c r="BN25">
        <v>181</v>
      </c>
      <c r="BO25">
        <v>178</v>
      </c>
      <c r="BP25">
        <v>184</v>
      </c>
      <c r="BQ25" s="8">
        <v>0</v>
      </c>
      <c r="BR25" s="8">
        <v>4445</v>
      </c>
      <c r="BS25" s="4">
        <f t="shared" si="16"/>
        <v>6585</v>
      </c>
      <c r="BT25">
        <f t="shared" si="6"/>
        <v>0</v>
      </c>
      <c r="BU25">
        <f t="shared" si="24"/>
        <v>0</v>
      </c>
      <c r="BV25">
        <f t="shared" si="8"/>
        <v>0</v>
      </c>
      <c r="BW25">
        <f t="shared" si="9"/>
        <v>0</v>
      </c>
      <c r="BX25">
        <f t="shared" si="10"/>
        <v>710</v>
      </c>
      <c r="BY25">
        <f t="shared" si="11"/>
        <v>695</v>
      </c>
      <c r="BZ25">
        <f t="shared" si="12"/>
        <v>735</v>
      </c>
    </row>
    <row r="26" spans="1:78" ht="14.25">
      <c r="A26" t="s">
        <v>79</v>
      </c>
      <c r="B26">
        <v>25</v>
      </c>
      <c r="C26">
        <v>25</v>
      </c>
      <c r="D26">
        <f t="shared" si="19"/>
        <v>0</v>
      </c>
      <c r="E26" t="s">
        <v>81</v>
      </c>
      <c r="F26" s="3">
        <f t="shared" si="22"/>
        <v>180.9</v>
      </c>
      <c r="G26" s="3">
        <f t="shared" si="17"/>
        <v>174.35</v>
      </c>
      <c r="H26" s="3">
        <f t="shared" si="13"/>
        <v>178.15</v>
      </c>
      <c r="I26" s="3">
        <f t="shared" si="23"/>
        <v>177.8</v>
      </c>
      <c r="J26" s="10">
        <f>'[1]Sheet1'!$V$85</f>
        <v>173.17624999999998</v>
      </c>
      <c r="K26" s="13">
        <v>20</v>
      </c>
      <c r="L26" s="8">
        <v>20</v>
      </c>
      <c r="M26" s="8">
        <f t="shared" si="14"/>
        <v>20</v>
      </c>
      <c r="N26" s="13">
        <f t="shared" si="15"/>
        <v>60</v>
      </c>
      <c r="O26" s="5">
        <f>SUM(782+N26)</f>
        <v>842</v>
      </c>
      <c r="P26">
        <v>278</v>
      </c>
      <c r="Q26">
        <v>232</v>
      </c>
      <c r="R26">
        <v>257</v>
      </c>
      <c r="S26">
        <v>275</v>
      </c>
      <c r="T26">
        <v>232</v>
      </c>
      <c r="U26">
        <v>247</v>
      </c>
      <c r="V26">
        <v>245</v>
      </c>
      <c r="W26">
        <v>220</v>
      </c>
      <c r="X26">
        <v>246</v>
      </c>
      <c r="Y26">
        <v>220</v>
      </c>
      <c r="Z26">
        <v>230</v>
      </c>
      <c r="AA26" s="8">
        <f t="shared" si="3"/>
        <v>267</v>
      </c>
      <c r="AB26" s="4">
        <f t="shared" si="18"/>
        <v>278</v>
      </c>
      <c r="AC26">
        <v>772</v>
      </c>
      <c r="AD26">
        <v>820</v>
      </c>
      <c r="AE26">
        <v>791</v>
      </c>
      <c r="AF26">
        <v>768</v>
      </c>
      <c r="AG26">
        <v>748</v>
      </c>
      <c r="AH26">
        <v>796</v>
      </c>
      <c r="AI26">
        <v>743</v>
      </c>
      <c r="AJ26">
        <v>818</v>
      </c>
      <c r="AK26">
        <v>759</v>
      </c>
      <c r="AL26">
        <v>786</v>
      </c>
      <c r="AM26" s="8">
        <f t="shared" si="4"/>
        <v>752</v>
      </c>
      <c r="AN26" s="4">
        <f t="shared" si="21"/>
        <v>820</v>
      </c>
      <c r="AO26">
        <v>267</v>
      </c>
      <c r="AP26">
        <v>124</v>
      </c>
      <c r="AQ26">
        <v>188</v>
      </c>
      <c r="AR26">
        <v>147</v>
      </c>
      <c r="AS26">
        <v>199</v>
      </c>
      <c r="AT26">
        <v>188</v>
      </c>
      <c r="AU26">
        <v>193</v>
      </c>
      <c r="AV26">
        <v>165</v>
      </c>
      <c r="AW26">
        <v>167</v>
      </c>
      <c r="AX26">
        <v>164</v>
      </c>
      <c r="AY26">
        <v>163</v>
      </c>
      <c r="AZ26">
        <v>178</v>
      </c>
      <c r="BA26">
        <v>168</v>
      </c>
      <c r="BB26">
        <v>163</v>
      </c>
      <c r="BC26">
        <v>165</v>
      </c>
      <c r="BD26">
        <v>256</v>
      </c>
      <c r="BE26">
        <v>179</v>
      </c>
      <c r="BF26">
        <v>156</v>
      </c>
      <c r="BG26">
        <v>160</v>
      </c>
      <c r="BH26">
        <v>173</v>
      </c>
      <c r="BQ26" s="8">
        <v>3618</v>
      </c>
      <c r="BR26" s="8">
        <v>3487</v>
      </c>
      <c r="BS26" s="4">
        <f t="shared" si="16"/>
        <v>10668</v>
      </c>
      <c r="BT26">
        <f t="shared" si="6"/>
        <v>726</v>
      </c>
      <c r="BU26">
        <f t="shared" si="24"/>
        <v>745</v>
      </c>
      <c r="BV26">
        <f t="shared" si="8"/>
        <v>672</v>
      </c>
      <c r="BW26">
        <f t="shared" si="9"/>
        <v>752</v>
      </c>
      <c r="BX26">
        <f t="shared" si="10"/>
        <v>668</v>
      </c>
      <c r="BY26">
        <f t="shared" si="11"/>
        <v>0</v>
      </c>
      <c r="BZ26">
        <f t="shared" si="12"/>
        <v>0</v>
      </c>
    </row>
    <row r="27" spans="1:78" ht="14.25">
      <c r="A27" t="s">
        <v>79</v>
      </c>
      <c r="B27">
        <v>26</v>
      </c>
      <c r="C27">
        <v>26</v>
      </c>
      <c r="D27">
        <f t="shared" si="19"/>
        <v>0</v>
      </c>
      <c r="E27" t="s">
        <v>82</v>
      </c>
      <c r="F27" s="3">
        <f t="shared" si="22"/>
        <v>172.375</v>
      </c>
      <c r="G27" s="3" t="e">
        <f t="shared" si="17"/>
        <v>#DIV/0!</v>
      </c>
      <c r="H27" s="3">
        <f t="shared" si="13"/>
        <v>171.25</v>
      </c>
      <c r="I27" s="3">
        <f t="shared" si="23"/>
        <v>171.7</v>
      </c>
      <c r="J27" s="11">
        <f>'[1]Sheet1'!$V$103</f>
        <v>169.490625</v>
      </c>
      <c r="K27" s="14">
        <v>8</v>
      </c>
      <c r="L27" s="8">
        <v>0</v>
      </c>
      <c r="M27" s="8">
        <f t="shared" si="14"/>
        <v>12</v>
      </c>
      <c r="N27" s="13">
        <f t="shared" si="15"/>
        <v>20</v>
      </c>
      <c r="O27" s="5">
        <f>SUM(315+N27)</f>
        <v>335</v>
      </c>
      <c r="P27">
        <v>221</v>
      </c>
      <c r="Q27">
        <v>224</v>
      </c>
      <c r="R27">
        <v>211</v>
      </c>
      <c r="S27">
        <v>0</v>
      </c>
      <c r="T27">
        <v>0</v>
      </c>
      <c r="U27">
        <v>0</v>
      </c>
      <c r="V27">
        <v>255</v>
      </c>
      <c r="W27">
        <v>256</v>
      </c>
      <c r="X27">
        <v>258</v>
      </c>
      <c r="Y27">
        <v>192</v>
      </c>
      <c r="Z27">
        <v>0</v>
      </c>
      <c r="AA27" s="8">
        <f t="shared" si="3"/>
        <v>204</v>
      </c>
      <c r="AB27" s="4">
        <f t="shared" si="18"/>
        <v>258</v>
      </c>
      <c r="AC27">
        <v>733</v>
      </c>
      <c r="AD27">
        <v>785</v>
      </c>
      <c r="AE27">
        <v>0</v>
      </c>
      <c r="AF27">
        <v>0</v>
      </c>
      <c r="AG27">
        <v>0</v>
      </c>
      <c r="AH27">
        <v>821</v>
      </c>
      <c r="AI27">
        <v>794</v>
      </c>
      <c r="AJ27">
        <v>840</v>
      </c>
      <c r="AK27">
        <v>706</v>
      </c>
      <c r="AL27">
        <v>0</v>
      </c>
      <c r="AM27" s="8">
        <f t="shared" si="4"/>
        <v>697</v>
      </c>
      <c r="AN27" s="4">
        <f t="shared" si="21"/>
        <v>840</v>
      </c>
      <c r="AW27">
        <v>146</v>
      </c>
      <c r="AX27">
        <v>173</v>
      </c>
      <c r="AY27">
        <v>196</v>
      </c>
      <c r="AZ27">
        <v>162</v>
      </c>
      <c r="BI27">
        <v>159</v>
      </c>
      <c r="BJ27">
        <v>147</v>
      </c>
      <c r="BK27">
        <v>202</v>
      </c>
      <c r="BL27">
        <v>173</v>
      </c>
      <c r="BM27">
        <v>163</v>
      </c>
      <c r="BN27">
        <v>159</v>
      </c>
      <c r="BO27">
        <v>204</v>
      </c>
      <c r="BP27">
        <v>171</v>
      </c>
      <c r="BQ27" s="8">
        <v>1379</v>
      </c>
      <c r="BR27" s="8">
        <v>0</v>
      </c>
      <c r="BS27" s="4">
        <f t="shared" si="16"/>
        <v>3434</v>
      </c>
      <c r="BT27">
        <f t="shared" si="6"/>
        <v>0</v>
      </c>
      <c r="BU27">
        <f t="shared" si="24"/>
        <v>0</v>
      </c>
      <c r="BV27">
        <f t="shared" si="8"/>
        <v>677</v>
      </c>
      <c r="BW27">
        <f t="shared" si="9"/>
        <v>0</v>
      </c>
      <c r="BX27">
        <f t="shared" si="10"/>
        <v>0</v>
      </c>
      <c r="BY27">
        <f t="shared" si="11"/>
        <v>681</v>
      </c>
      <c r="BZ27">
        <f t="shared" si="12"/>
        <v>697</v>
      </c>
    </row>
    <row r="28" spans="1:78" ht="14.25">
      <c r="A28" t="s">
        <v>79</v>
      </c>
      <c r="B28">
        <v>27</v>
      </c>
      <c r="C28">
        <v>27</v>
      </c>
      <c r="D28">
        <f t="shared" si="19"/>
        <v>0</v>
      </c>
      <c r="E28" t="s">
        <v>83</v>
      </c>
      <c r="F28" s="3">
        <f t="shared" si="22"/>
        <v>181.25</v>
      </c>
      <c r="G28" s="3">
        <f t="shared" si="17"/>
        <v>165.71428571428572</v>
      </c>
      <c r="H28" s="3">
        <f t="shared" si="13"/>
        <v>167.3125</v>
      </c>
      <c r="I28" s="3">
        <f t="shared" si="23"/>
        <v>173.6551724137931</v>
      </c>
      <c r="J28" s="10">
        <f>'[1]Sheet1'!$V$99</f>
        <v>170.65906526075804</v>
      </c>
      <c r="K28" s="8">
        <v>28</v>
      </c>
      <c r="L28" s="8">
        <v>14</v>
      </c>
      <c r="M28" s="8">
        <f t="shared" si="14"/>
        <v>16</v>
      </c>
      <c r="N28" s="13">
        <f t="shared" si="15"/>
        <v>58</v>
      </c>
      <c r="O28" s="5">
        <f>SUM(737+N28)</f>
        <v>795</v>
      </c>
      <c r="P28">
        <v>213</v>
      </c>
      <c r="Q28">
        <v>217</v>
      </c>
      <c r="R28">
        <v>223</v>
      </c>
      <c r="S28">
        <v>246</v>
      </c>
      <c r="T28">
        <v>224</v>
      </c>
      <c r="U28">
        <v>227</v>
      </c>
      <c r="V28">
        <v>245</v>
      </c>
      <c r="W28">
        <v>233</v>
      </c>
      <c r="X28">
        <v>224</v>
      </c>
      <c r="Y28">
        <v>222</v>
      </c>
      <c r="Z28">
        <v>191</v>
      </c>
      <c r="AA28" s="8">
        <f t="shared" si="3"/>
        <v>219</v>
      </c>
      <c r="AB28" s="4">
        <f t="shared" si="18"/>
        <v>246</v>
      </c>
      <c r="AC28">
        <v>714</v>
      </c>
      <c r="AD28">
        <v>772</v>
      </c>
      <c r="AE28">
        <v>795</v>
      </c>
      <c r="AF28">
        <v>819</v>
      </c>
      <c r="AG28">
        <v>796</v>
      </c>
      <c r="AH28">
        <v>841</v>
      </c>
      <c r="AI28">
        <v>747</v>
      </c>
      <c r="AJ28">
        <v>762</v>
      </c>
      <c r="AK28">
        <v>802</v>
      </c>
      <c r="AL28">
        <v>693</v>
      </c>
      <c r="AM28" s="8">
        <f t="shared" si="4"/>
        <v>698</v>
      </c>
      <c r="AN28" s="4">
        <f t="shared" si="21"/>
        <v>841</v>
      </c>
      <c r="AO28">
        <v>166</v>
      </c>
      <c r="AP28">
        <v>165</v>
      </c>
      <c r="AQ28">
        <v>159</v>
      </c>
      <c r="AR28">
        <v>191</v>
      </c>
      <c r="AS28">
        <v>144</v>
      </c>
      <c r="AT28">
        <v>161</v>
      </c>
      <c r="AU28">
        <v>151</v>
      </c>
      <c r="AV28">
        <v>168</v>
      </c>
      <c r="BA28">
        <v>142</v>
      </c>
      <c r="BB28">
        <v>167</v>
      </c>
      <c r="BC28">
        <v>219</v>
      </c>
      <c r="BD28">
        <v>146</v>
      </c>
      <c r="BI28">
        <v>181</v>
      </c>
      <c r="BJ28">
        <v>199</v>
      </c>
      <c r="BK28">
        <v>156</v>
      </c>
      <c r="BL28">
        <v>162</v>
      </c>
      <c r="BQ28" s="8">
        <v>5075</v>
      </c>
      <c r="BR28" s="8">
        <v>2320</v>
      </c>
      <c r="BS28" s="4">
        <f t="shared" si="16"/>
        <v>10072</v>
      </c>
      <c r="BT28">
        <f t="shared" si="6"/>
        <v>681</v>
      </c>
      <c r="BU28">
        <f t="shared" si="24"/>
        <v>624</v>
      </c>
      <c r="BV28">
        <f t="shared" si="8"/>
        <v>0</v>
      </c>
      <c r="BW28">
        <f t="shared" si="9"/>
        <v>674</v>
      </c>
      <c r="BX28">
        <f t="shared" si="10"/>
        <v>0</v>
      </c>
      <c r="BY28">
        <f t="shared" si="11"/>
        <v>698</v>
      </c>
      <c r="BZ28">
        <f t="shared" si="12"/>
        <v>0</v>
      </c>
    </row>
    <row r="29" spans="1:78" ht="14.25">
      <c r="A29" t="s">
        <v>79</v>
      </c>
      <c r="B29">
        <v>28</v>
      </c>
      <c r="C29">
        <v>28</v>
      </c>
      <c r="D29">
        <f>(C29-B29)</f>
        <v>0</v>
      </c>
      <c r="E29" t="s">
        <v>84</v>
      </c>
      <c r="F29" s="3">
        <f t="shared" si="22"/>
        <v>192.39285714285714</v>
      </c>
      <c r="G29" s="3">
        <f t="shared" si="17"/>
        <v>182.6153846153846</v>
      </c>
      <c r="H29" s="3">
        <f t="shared" si="13"/>
        <v>191</v>
      </c>
      <c r="I29" s="3">
        <f t="shared" si="23"/>
        <v>188.7051282051282</v>
      </c>
      <c r="J29" s="10">
        <f>'[1]Sheet1'!$V$65</f>
        <v>178.40189102564102</v>
      </c>
      <c r="K29" s="8">
        <v>28</v>
      </c>
      <c r="L29" s="8">
        <v>26</v>
      </c>
      <c r="M29" s="8">
        <f t="shared" si="14"/>
        <v>24</v>
      </c>
      <c r="N29" s="13">
        <f t="shared" si="15"/>
        <v>78</v>
      </c>
      <c r="O29" s="5">
        <f>SUM(566+N29)</f>
        <v>644</v>
      </c>
      <c r="P29">
        <v>0</v>
      </c>
      <c r="Q29">
        <v>0</v>
      </c>
      <c r="R29">
        <v>233</v>
      </c>
      <c r="S29">
        <v>279</v>
      </c>
      <c r="T29">
        <v>257</v>
      </c>
      <c r="U29">
        <v>246</v>
      </c>
      <c r="V29">
        <v>223</v>
      </c>
      <c r="W29">
        <v>244</v>
      </c>
      <c r="X29">
        <v>256</v>
      </c>
      <c r="Y29">
        <v>256</v>
      </c>
      <c r="Z29">
        <v>236</v>
      </c>
      <c r="AA29" s="8">
        <f t="shared" si="3"/>
        <v>225</v>
      </c>
      <c r="AB29" s="4">
        <f t="shared" si="18"/>
        <v>279</v>
      </c>
      <c r="AC29">
        <v>0</v>
      </c>
      <c r="AD29">
        <v>776</v>
      </c>
      <c r="AE29">
        <v>843</v>
      </c>
      <c r="AF29">
        <v>853</v>
      </c>
      <c r="AG29">
        <v>827</v>
      </c>
      <c r="AH29">
        <v>783</v>
      </c>
      <c r="AI29">
        <v>870</v>
      </c>
      <c r="AJ29">
        <v>838</v>
      </c>
      <c r="AK29">
        <v>833</v>
      </c>
      <c r="AL29">
        <v>775</v>
      </c>
      <c r="AM29" s="8">
        <f t="shared" si="4"/>
        <v>836</v>
      </c>
      <c r="AN29" s="4">
        <f>MAX(AC29:AM29)</f>
        <v>870</v>
      </c>
      <c r="AO29">
        <v>225</v>
      </c>
      <c r="AP29">
        <v>212</v>
      </c>
      <c r="AQ29">
        <v>180</v>
      </c>
      <c r="AR29">
        <v>219</v>
      </c>
      <c r="AS29">
        <v>223</v>
      </c>
      <c r="AT29">
        <v>207</v>
      </c>
      <c r="AU29">
        <v>185</v>
      </c>
      <c r="AV29">
        <v>197</v>
      </c>
      <c r="AW29">
        <v>148</v>
      </c>
      <c r="AX29">
        <v>191</v>
      </c>
      <c r="AY29">
        <v>169</v>
      </c>
      <c r="AZ29">
        <v>185</v>
      </c>
      <c r="BA29">
        <v>170</v>
      </c>
      <c r="BB29">
        <v>185</v>
      </c>
      <c r="BC29">
        <v>172</v>
      </c>
      <c r="BD29">
        <v>202</v>
      </c>
      <c r="BE29">
        <v>198</v>
      </c>
      <c r="BF29">
        <v>163</v>
      </c>
      <c r="BG29">
        <v>202</v>
      </c>
      <c r="BH29">
        <v>169</v>
      </c>
      <c r="BM29">
        <v>200</v>
      </c>
      <c r="BN29">
        <v>163</v>
      </c>
      <c r="BO29">
        <v>213</v>
      </c>
      <c r="BP29">
        <v>206</v>
      </c>
      <c r="BQ29" s="8">
        <v>5387</v>
      </c>
      <c r="BR29" s="8">
        <v>4748</v>
      </c>
      <c r="BS29" s="4">
        <f t="shared" si="16"/>
        <v>14719</v>
      </c>
      <c r="BT29">
        <f t="shared" si="6"/>
        <v>836</v>
      </c>
      <c r="BU29">
        <f t="shared" si="24"/>
        <v>812</v>
      </c>
      <c r="BV29">
        <f t="shared" si="8"/>
        <v>693</v>
      </c>
      <c r="BW29">
        <f t="shared" si="9"/>
        <v>729</v>
      </c>
      <c r="BX29">
        <f t="shared" si="10"/>
        <v>732</v>
      </c>
      <c r="BY29">
        <f t="shared" si="11"/>
        <v>0</v>
      </c>
      <c r="BZ29">
        <f t="shared" si="12"/>
        <v>782</v>
      </c>
    </row>
    <row r="30" spans="1:78" ht="14.25">
      <c r="A30" t="s">
        <v>85</v>
      </c>
      <c r="B30">
        <v>29</v>
      </c>
      <c r="C30">
        <v>29</v>
      </c>
      <c r="D30">
        <f aca="true" t="shared" si="25" ref="D30:D36">(C30-B30)</f>
        <v>0</v>
      </c>
      <c r="E30" t="s">
        <v>86</v>
      </c>
      <c r="F30" s="3">
        <f t="shared" si="22"/>
        <v>180.9375</v>
      </c>
      <c r="G30" s="3">
        <f t="shared" si="17"/>
        <v>178.15</v>
      </c>
      <c r="H30" s="3">
        <f t="shared" si="13"/>
        <v>182.6</v>
      </c>
      <c r="I30" s="3">
        <f>SUM(BS30)/(N30)</f>
        <v>180.53571428571428</v>
      </c>
      <c r="J30" s="10">
        <f>'[1]Sheet1'!$V$113</f>
        <v>171.06642857142856</v>
      </c>
      <c r="K30" s="8">
        <v>16</v>
      </c>
      <c r="L30" s="8">
        <v>20</v>
      </c>
      <c r="M30" s="8">
        <f t="shared" si="14"/>
        <v>20</v>
      </c>
      <c r="N30" s="13">
        <f t="shared" si="15"/>
        <v>56</v>
      </c>
      <c r="O30" s="5">
        <f>SUM(208+N30)</f>
        <v>264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246</v>
      </c>
      <c r="W30">
        <v>225</v>
      </c>
      <c r="X30">
        <v>254</v>
      </c>
      <c r="Y30">
        <v>222</v>
      </c>
      <c r="Z30">
        <v>245</v>
      </c>
      <c r="AA30" s="8">
        <f t="shared" si="3"/>
        <v>226</v>
      </c>
      <c r="AB30" s="4">
        <f t="shared" si="18"/>
        <v>254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795</v>
      </c>
      <c r="AI30">
        <v>741</v>
      </c>
      <c r="AJ30">
        <v>871</v>
      </c>
      <c r="AK30">
        <v>774</v>
      </c>
      <c r="AL30">
        <v>821</v>
      </c>
      <c r="AM30" s="8">
        <f t="shared" si="4"/>
        <v>787</v>
      </c>
      <c r="AN30" s="4">
        <f aca="true" t="shared" si="26" ref="AN30:AN36">MAX(AC30:AM30)</f>
        <v>871</v>
      </c>
      <c r="AO30">
        <v>206</v>
      </c>
      <c r="AP30">
        <v>166</v>
      </c>
      <c r="AQ30">
        <v>202</v>
      </c>
      <c r="AR30">
        <v>209</v>
      </c>
      <c r="AW30">
        <v>158</v>
      </c>
      <c r="AX30">
        <v>134</v>
      </c>
      <c r="AY30">
        <v>182</v>
      </c>
      <c r="AZ30">
        <v>226</v>
      </c>
      <c r="BE30">
        <v>160</v>
      </c>
      <c r="BF30">
        <v>214</v>
      </c>
      <c r="BG30">
        <v>193</v>
      </c>
      <c r="BH30">
        <v>220</v>
      </c>
      <c r="BI30">
        <v>183</v>
      </c>
      <c r="BJ30">
        <v>210</v>
      </c>
      <c r="BK30">
        <v>184</v>
      </c>
      <c r="BL30">
        <v>132</v>
      </c>
      <c r="BM30">
        <v>148</v>
      </c>
      <c r="BN30">
        <v>161</v>
      </c>
      <c r="BO30">
        <v>170</v>
      </c>
      <c r="BP30">
        <v>194</v>
      </c>
      <c r="BQ30" s="8">
        <v>2895</v>
      </c>
      <c r="BR30" s="8">
        <v>3563</v>
      </c>
      <c r="BS30" s="4">
        <f t="shared" si="16"/>
        <v>10110</v>
      </c>
      <c r="BT30">
        <f t="shared" si="6"/>
        <v>783</v>
      </c>
      <c r="BU30">
        <f aca="true" t="shared" si="27" ref="BU30:BU36">SUM(AS30:AV30)</f>
        <v>0</v>
      </c>
      <c r="BV30">
        <f t="shared" si="8"/>
        <v>700</v>
      </c>
      <c r="BW30">
        <f t="shared" si="9"/>
        <v>0</v>
      </c>
      <c r="BX30">
        <f t="shared" si="10"/>
        <v>787</v>
      </c>
      <c r="BY30">
        <f t="shared" si="11"/>
        <v>709</v>
      </c>
      <c r="BZ30">
        <f t="shared" si="12"/>
        <v>673</v>
      </c>
    </row>
    <row r="31" spans="1:78" ht="14.25">
      <c r="A31" t="s">
        <v>85</v>
      </c>
      <c r="B31">
        <v>30</v>
      </c>
      <c r="C31">
        <v>30</v>
      </c>
      <c r="D31">
        <f t="shared" si="25"/>
        <v>0</v>
      </c>
      <c r="E31" t="s">
        <v>87</v>
      </c>
      <c r="F31" s="3" t="e">
        <f t="shared" si="22"/>
        <v>#DIV/0!</v>
      </c>
      <c r="G31" s="3" t="e">
        <f t="shared" si="17"/>
        <v>#DIV/0!</v>
      </c>
      <c r="H31" s="3" t="e">
        <f t="shared" si="13"/>
        <v>#DIV/0!</v>
      </c>
      <c r="I31" s="3">
        <v>0</v>
      </c>
      <c r="J31" s="10">
        <f>'[1]Sheet1'!$V$80</f>
        <v>173.68285714285713</v>
      </c>
      <c r="K31" s="8">
        <v>0</v>
      </c>
      <c r="L31" s="8">
        <v>0</v>
      </c>
      <c r="M31" s="8">
        <f t="shared" si="14"/>
        <v>0</v>
      </c>
      <c r="N31" s="13">
        <f t="shared" si="15"/>
        <v>0</v>
      </c>
      <c r="O31" s="5">
        <f>SUM(480+N31)</f>
        <v>480</v>
      </c>
      <c r="P31">
        <v>215</v>
      </c>
      <c r="Q31">
        <v>230</v>
      </c>
      <c r="R31">
        <v>262</v>
      </c>
      <c r="S31">
        <v>241</v>
      </c>
      <c r="T31">
        <v>220</v>
      </c>
      <c r="U31">
        <v>244</v>
      </c>
      <c r="V31">
        <v>241</v>
      </c>
      <c r="W31">
        <v>185</v>
      </c>
      <c r="X31">
        <v>228</v>
      </c>
      <c r="Y31">
        <v>0</v>
      </c>
      <c r="Z31">
        <v>0</v>
      </c>
      <c r="AA31" s="8">
        <f t="shared" si="3"/>
        <v>0</v>
      </c>
      <c r="AB31" s="4">
        <f t="shared" si="18"/>
        <v>262</v>
      </c>
      <c r="AC31">
        <v>785</v>
      </c>
      <c r="AD31">
        <v>785</v>
      </c>
      <c r="AE31">
        <v>799</v>
      </c>
      <c r="AF31">
        <v>774</v>
      </c>
      <c r="AG31">
        <v>806</v>
      </c>
      <c r="AH31">
        <v>731</v>
      </c>
      <c r="AI31">
        <v>658</v>
      </c>
      <c r="AJ31">
        <v>784</v>
      </c>
      <c r="AK31">
        <v>0</v>
      </c>
      <c r="AL31">
        <v>0</v>
      </c>
      <c r="AM31" s="8">
        <f t="shared" si="4"/>
        <v>0</v>
      </c>
      <c r="AN31" s="4">
        <f t="shared" si="26"/>
        <v>806</v>
      </c>
      <c r="BQ31" s="8">
        <v>0</v>
      </c>
      <c r="BR31" s="8">
        <v>0</v>
      </c>
      <c r="BS31" s="4">
        <f t="shared" si="16"/>
        <v>0</v>
      </c>
      <c r="BT31">
        <f t="shared" si="6"/>
        <v>0</v>
      </c>
      <c r="BU31">
        <f t="shared" si="27"/>
        <v>0</v>
      </c>
      <c r="BV31">
        <f t="shared" si="8"/>
        <v>0</v>
      </c>
      <c r="BW31">
        <f t="shared" si="9"/>
        <v>0</v>
      </c>
      <c r="BX31">
        <f t="shared" si="10"/>
        <v>0</v>
      </c>
      <c r="BY31">
        <f t="shared" si="11"/>
        <v>0</v>
      </c>
      <c r="BZ31">
        <f t="shared" si="12"/>
        <v>0</v>
      </c>
    </row>
    <row r="32" spans="1:78" ht="14.25">
      <c r="A32" t="s">
        <v>85</v>
      </c>
      <c r="B32">
        <v>31</v>
      </c>
      <c r="C32">
        <v>31</v>
      </c>
      <c r="D32">
        <f t="shared" si="25"/>
        <v>0</v>
      </c>
      <c r="E32" t="s">
        <v>88</v>
      </c>
      <c r="F32" s="3">
        <f t="shared" si="22"/>
        <v>152.35</v>
      </c>
      <c r="G32" s="3">
        <f t="shared" si="17"/>
        <v>156.625</v>
      </c>
      <c r="H32" s="3">
        <f t="shared" si="13"/>
        <v>160</v>
      </c>
      <c r="I32" s="3">
        <f>SUM(BS32)/(N32)</f>
        <v>156.1</v>
      </c>
      <c r="J32" s="10">
        <f>'[1]Sheet1'!$V$159</f>
        <v>157.20600000000002</v>
      </c>
      <c r="K32" s="8">
        <v>20</v>
      </c>
      <c r="L32" s="8">
        <v>24</v>
      </c>
      <c r="M32" s="8">
        <f t="shared" si="14"/>
        <v>16</v>
      </c>
      <c r="N32" s="13">
        <f t="shared" si="15"/>
        <v>60</v>
      </c>
      <c r="O32" s="5">
        <f>SUM(220+N32)</f>
        <v>280</v>
      </c>
      <c r="P32">
        <v>0</v>
      </c>
      <c r="Q32">
        <v>0</v>
      </c>
      <c r="R32">
        <v>0</v>
      </c>
      <c r="S32">
        <v>0</v>
      </c>
      <c r="T32">
        <v>0</v>
      </c>
      <c r="U32">
        <v>226</v>
      </c>
      <c r="V32">
        <v>202</v>
      </c>
      <c r="W32">
        <v>235</v>
      </c>
      <c r="X32">
        <v>191</v>
      </c>
      <c r="Y32">
        <v>185</v>
      </c>
      <c r="Z32">
        <v>225</v>
      </c>
      <c r="AA32" s="8">
        <f t="shared" si="3"/>
        <v>192</v>
      </c>
      <c r="AB32" s="4">
        <f t="shared" si="18"/>
        <v>235</v>
      </c>
      <c r="AC32">
        <v>0</v>
      </c>
      <c r="AD32">
        <v>0</v>
      </c>
      <c r="AE32">
        <v>0</v>
      </c>
      <c r="AF32">
        <v>0</v>
      </c>
      <c r="AG32">
        <v>735</v>
      </c>
      <c r="AH32">
        <v>703</v>
      </c>
      <c r="AI32">
        <v>725</v>
      </c>
      <c r="AJ32">
        <v>648</v>
      </c>
      <c r="AK32">
        <v>670</v>
      </c>
      <c r="AL32">
        <v>656</v>
      </c>
      <c r="AM32" s="8">
        <f t="shared" si="4"/>
        <v>664</v>
      </c>
      <c r="AN32" s="4">
        <f t="shared" si="26"/>
        <v>735</v>
      </c>
      <c r="AS32">
        <v>192</v>
      </c>
      <c r="AT32">
        <v>161</v>
      </c>
      <c r="AU32">
        <v>165</v>
      </c>
      <c r="AV32">
        <v>141</v>
      </c>
      <c r="BA32">
        <v>127</v>
      </c>
      <c r="BB32">
        <v>156</v>
      </c>
      <c r="BC32">
        <v>167</v>
      </c>
      <c r="BD32">
        <v>159</v>
      </c>
      <c r="BI32">
        <v>137</v>
      </c>
      <c r="BJ32">
        <v>149</v>
      </c>
      <c r="BK32">
        <v>188</v>
      </c>
      <c r="BL32">
        <v>154</v>
      </c>
      <c r="BM32">
        <v>173</v>
      </c>
      <c r="BN32">
        <v>173</v>
      </c>
      <c r="BO32">
        <v>147</v>
      </c>
      <c r="BP32">
        <v>171</v>
      </c>
      <c r="BQ32" s="8">
        <v>3047</v>
      </c>
      <c r="BR32" s="8">
        <v>3759</v>
      </c>
      <c r="BS32" s="4">
        <f t="shared" si="16"/>
        <v>9366</v>
      </c>
      <c r="BT32">
        <f t="shared" si="6"/>
        <v>0</v>
      </c>
      <c r="BU32">
        <f t="shared" si="27"/>
        <v>659</v>
      </c>
      <c r="BV32">
        <f t="shared" si="8"/>
        <v>0</v>
      </c>
      <c r="BW32">
        <f t="shared" si="9"/>
        <v>609</v>
      </c>
      <c r="BX32">
        <f t="shared" si="10"/>
        <v>0</v>
      </c>
      <c r="BY32">
        <f t="shared" si="11"/>
        <v>628</v>
      </c>
      <c r="BZ32">
        <f t="shared" si="12"/>
        <v>664</v>
      </c>
    </row>
    <row r="33" spans="1:78" ht="14.25">
      <c r="A33" t="s">
        <v>85</v>
      </c>
      <c r="B33">
        <v>32</v>
      </c>
      <c r="C33">
        <v>32</v>
      </c>
      <c r="D33">
        <f t="shared" si="25"/>
        <v>0</v>
      </c>
      <c r="E33" t="s">
        <v>89</v>
      </c>
      <c r="F33" s="3">
        <f t="shared" si="22"/>
        <v>119.16666666666667</v>
      </c>
      <c r="G33" s="3">
        <f t="shared" si="17"/>
        <v>130.5</v>
      </c>
      <c r="H33" s="3">
        <f t="shared" si="13"/>
        <v>133.75</v>
      </c>
      <c r="I33" s="3">
        <f>SUM(BS33)/(N33)</f>
        <v>124.35</v>
      </c>
      <c r="J33" s="10">
        <f>'[1]Sheet1'!$V$517</f>
        <v>124.35</v>
      </c>
      <c r="K33" s="8">
        <v>12</v>
      </c>
      <c r="L33" s="8">
        <v>4</v>
      </c>
      <c r="M33" s="8">
        <f t="shared" si="14"/>
        <v>4</v>
      </c>
      <c r="N33" s="13">
        <f t="shared" si="15"/>
        <v>20</v>
      </c>
      <c r="O33" s="5">
        <f>SUM(24+N33)</f>
        <v>44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145</v>
      </c>
      <c r="Y33">
        <v>160</v>
      </c>
      <c r="Z33">
        <v>154</v>
      </c>
      <c r="AA33" s="8">
        <f t="shared" si="3"/>
        <v>153</v>
      </c>
      <c r="AB33" s="4">
        <f t="shared" si="18"/>
        <v>160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495</v>
      </c>
      <c r="AK33">
        <v>543</v>
      </c>
      <c r="AL33">
        <v>522</v>
      </c>
      <c r="AM33" s="8">
        <f t="shared" si="4"/>
        <v>535</v>
      </c>
      <c r="AN33" s="4">
        <f t="shared" si="26"/>
        <v>543</v>
      </c>
      <c r="BM33">
        <v>153</v>
      </c>
      <c r="BN33">
        <v>115</v>
      </c>
      <c r="BO33">
        <v>135</v>
      </c>
      <c r="BP33">
        <v>132</v>
      </c>
      <c r="BQ33" s="8">
        <v>1430</v>
      </c>
      <c r="BR33" s="8">
        <v>522</v>
      </c>
      <c r="BS33" s="4">
        <f t="shared" si="16"/>
        <v>2487</v>
      </c>
      <c r="BT33">
        <f t="shared" si="6"/>
        <v>0</v>
      </c>
      <c r="BU33">
        <f t="shared" si="27"/>
        <v>0</v>
      </c>
      <c r="BV33">
        <f t="shared" si="8"/>
        <v>0</v>
      </c>
      <c r="BW33">
        <f t="shared" si="9"/>
        <v>0</v>
      </c>
      <c r="BX33">
        <f t="shared" si="10"/>
        <v>0</v>
      </c>
      <c r="BY33">
        <f t="shared" si="11"/>
        <v>0</v>
      </c>
      <c r="BZ33">
        <f t="shared" si="12"/>
        <v>535</v>
      </c>
    </row>
    <row r="34" spans="1:78" ht="14.25">
      <c r="A34" t="s">
        <v>85</v>
      </c>
      <c r="B34">
        <v>33</v>
      </c>
      <c r="C34">
        <v>33</v>
      </c>
      <c r="D34">
        <f t="shared" si="25"/>
        <v>0</v>
      </c>
      <c r="E34" t="s">
        <v>90</v>
      </c>
      <c r="F34" s="3">
        <f t="shared" si="22"/>
        <v>157.25</v>
      </c>
      <c r="G34" s="3">
        <f t="shared" si="17"/>
        <v>179.9</v>
      </c>
      <c r="H34" s="3">
        <f t="shared" si="13"/>
        <v>170.25</v>
      </c>
      <c r="I34" s="3">
        <f>SUM(BS34)/(N34)</f>
        <v>169.13333333333333</v>
      </c>
      <c r="J34" s="10">
        <f>'[1]Sheet1'!$V$518</f>
        <v>169.13333333333333</v>
      </c>
      <c r="K34" s="8">
        <v>20</v>
      </c>
      <c r="L34" s="8">
        <v>20</v>
      </c>
      <c r="M34" s="8">
        <f t="shared" si="14"/>
        <v>20</v>
      </c>
      <c r="N34" s="13">
        <f t="shared" si="15"/>
        <v>60</v>
      </c>
      <c r="O34" s="5">
        <f>SUM(28+N34)</f>
        <v>88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225</v>
      </c>
      <c r="Y34">
        <v>217</v>
      </c>
      <c r="Z34">
        <v>235</v>
      </c>
      <c r="AA34" s="8">
        <f t="shared" si="3"/>
        <v>221</v>
      </c>
      <c r="AB34" s="4">
        <f t="shared" si="18"/>
        <v>235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703</v>
      </c>
      <c r="AK34">
        <v>693</v>
      </c>
      <c r="AL34">
        <v>788</v>
      </c>
      <c r="AM34" s="8">
        <f t="shared" si="4"/>
        <v>769</v>
      </c>
      <c r="AN34" s="4">
        <f t="shared" si="26"/>
        <v>788</v>
      </c>
      <c r="AO34">
        <v>182</v>
      </c>
      <c r="AP34">
        <v>203</v>
      </c>
      <c r="AQ34">
        <v>204</v>
      </c>
      <c r="AR34">
        <v>180</v>
      </c>
      <c r="AS34">
        <v>154</v>
      </c>
      <c r="AT34">
        <v>137</v>
      </c>
      <c r="AU34">
        <v>221</v>
      </c>
      <c r="AV34">
        <v>201</v>
      </c>
      <c r="AW34">
        <v>146</v>
      </c>
      <c r="AX34">
        <v>221</v>
      </c>
      <c r="AY34">
        <v>150</v>
      </c>
      <c r="AZ34">
        <v>187</v>
      </c>
      <c r="BA34">
        <v>160</v>
      </c>
      <c r="BB34">
        <v>147</v>
      </c>
      <c r="BC34">
        <v>150</v>
      </c>
      <c r="BD34">
        <v>170</v>
      </c>
      <c r="BE34">
        <v>136</v>
      </c>
      <c r="BF34">
        <v>147</v>
      </c>
      <c r="BG34">
        <v>133</v>
      </c>
      <c r="BH34">
        <v>176</v>
      </c>
      <c r="BQ34" s="8">
        <v>3145</v>
      </c>
      <c r="BR34" s="8">
        <v>3598</v>
      </c>
      <c r="BS34" s="4">
        <f t="shared" si="16"/>
        <v>10148</v>
      </c>
      <c r="BT34">
        <f t="shared" si="6"/>
        <v>769</v>
      </c>
      <c r="BU34">
        <f t="shared" si="27"/>
        <v>713</v>
      </c>
      <c r="BV34">
        <f t="shared" si="8"/>
        <v>704</v>
      </c>
      <c r="BW34">
        <f t="shared" si="9"/>
        <v>627</v>
      </c>
      <c r="BX34">
        <f t="shared" si="10"/>
        <v>592</v>
      </c>
      <c r="BY34">
        <f t="shared" si="11"/>
        <v>0</v>
      </c>
      <c r="BZ34">
        <f t="shared" si="12"/>
        <v>0</v>
      </c>
    </row>
    <row r="35" spans="1:78" ht="14.25">
      <c r="A35" t="s">
        <v>85</v>
      </c>
      <c r="B35">
        <v>34</v>
      </c>
      <c r="C35">
        <v>34</v>
      </c>
      <c r="D35">
        <f t="shared" si="25"/>
        <v>0</v>
      </c>
      <c r="E35" t="s">
        <v>91</v>
      </c>
      <c r="F35" s="3">
        <f t="shared" si="22"/>
        <v>126.6875</v>
      </c>
      <c r="G35" s="3">
        <f t="shared" si="17"/>
        <v>143.25</v>
      </c>
      <c r="H35" s="3">
        <f t="shared" si="13"/>
        <v>126.875</v>
      </c>
      <c r="I35" s="3">
        <f>SUM(BS35)/(N35)</f>
        <v>129.10714285714286</v>
      </c>
      <c r="J35" s="10">
        <f>'[1]Sheet1'!$V$520</f>
        <v>129.10714285714286</v>
      </c>
      <c r="K35" s="8">
        <v>16</v>
      </c>
      <c r="L35" s="8">
        <v>4</v>
      </c>
      <c r="M35" s="8">
        <f t="shared" si="14"/>
        <v>8</v>
      </c>
      <c r="N35" s="13">
        <f t="shared" si="15"/>
        <v>28</v>
      </c>
      <c r="O35" s="5">
        <f>SUM(16+N35)</f>
        <v>44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157</v>
      </c>
      <c r="Z35">
        <v>167</v>
      </c>
      <c r="AA35" s="8">
        <f t="shared" si="3"/>
        <v>163</v>
      </c>
      <c r="AB35" s="4">
        <f t="shared" si="18"/>
        <v>167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501</v>
      </c>
      <c r="AK35">
        <v>566</v>
      </c>
      <c r="AL35">
        <v>573</v>
      </c>
      <c r="AM35" s="8">
        <f t="shared" si="4"/>
        <v>520</v>
      </c>
      <c r="AN35" s="4">
        <f t="shared" si="26"/>
        <v>573</v>
      </c>
      <c r="AO35">
        <v>92</v>
      </c>
      <c r="AP35">
        <v>122</v>
      </c>
      <c r="AQ35">
        <v>143</v>
      </c>
      <c r="AR35">
        <v>163</v>
      </c>
      <c r="BI35">
        <v>119</v>
      </c>
      <c r="BJ35">
        <v>135</v>
      </c>
      <c r="BK35">
        <v>119</v>
      </c>
      <c r="BL35">
        <v>122</v>
      </c>
      <c r="BQ35" s="8">
        <v>2027</v>
      </c>
      <c r="BR35" s="8">
        <v>573</v>
      </c>
      <c r="BS35" s="4">
        <f t="shared" si="16"/>
        <v>3615</v>
      </c>
      <c r="BT35">
        <f t="shared" si="6"/>
        <v>520</v>
      </c>
      <c r="BU35">
        <f t="shared" si="27"/>
        <v>0</v>
      </c>
      <c r="BV35">
        <f t="shared" si="8"/>
        <v>0</v>
      </c>
      <c r="BW35">
        <f t="shared" si="9"/>
        <v>0</v>
      </c>
      <c r="BX35">
        <f t="shared" si="10"/>
        <v>0</v>
      </c>
      <c r="BY35">
        <f t="shared" si="11"/>
        <v>495</v>
      </c>
      <c r="BZ35">
        <f t="shared" si="12"/>
        <v>0</v>
      </c>
    </row>
    <row r="36" spans="1:78" ht="14.25">
      <c r="A36" t="s">
        <v>85</v>
      </c>
      <c r="B36">
        <v>35</v>
      </c>
      <c r="C36">
        <v>35</v>
      </c>
      <c r="D36">
        <f t="shared" si="25"/>
        <v>0</v>
      </c>
      <c r="E36" t="s">
        <v>92</v>
      </c>
      <c r="F36" s="3" t="e">
        <f t="shared" si="22"/>
        <v>#DIV/0!</v>
      </c>
      <c r="G36" s="3" t="e">
        <f t="shared" si="17"/>
        <v>#DIV/0!</v>
      </c>
      <c r="H36" s="3">
        <f t="shared" si="13"/>
        <v>177.9375</v>
      </c>
      <c r="I36" s="3">
        <f>SUM(BS36)/(N36)</f>
        <v>177.9375</v>
      </c>
      <c r="J36" s="10">
        <f>'[1]Sheet1'!$V$37</f>
        <v>184.1134090909091</v>
      </c>
      <c r="K36" s="8">
        <v>0</v>
      </c>
      <c r="L36" s="8">
        <v>0</v>
      </c>
      <c r="M36" s="8">
        <f t="shared" si="14"/>
        <v>16</v>
      </c>
      <c r="N36" s="13">
        <f t="shared" si="15"/>
        <v>16</v>
      </c>
      <c r="O36" s="15">
        <f>SUM(760+N36)</f>
        <v>776</v>
      </c>
      <c r="P36">
        <v>268</v>
      </c>
      <c r="Q36">
        <v>278</v>
      </c>
      <c r="R36">
        <v>268</v>
      </c>
      <c r="S36">
        <v>267</v>
      </c>
      <c r="T36">
        <v>258</v>
      </c>
      <c r="U36">
        <v>257</v>
      </c>
      <c r="V36">
        <v>279</v>
      </c>
      <c r="W36">
        <v>236</v>
      </c>
      <c r="X36">
        <v>256</v>
      </c>
      <c r="Y36">
        <v>0</v>
      </c>
      <c r="Z36">
        <v>0</v>
      </c>
      <c r="AA36" s="8">
        <f t="shared" si="3"/>
        <v>227</v>
      </c>
      <c r="AB36" s="4">
        <f t="shared" si="18"/>
        <v>279</v>
      </c>
      <c r="AC36">
        <v>810</v>
      </c>
      <c r="AD36">
        <v>842</v>
      </c>
      <c r="AE36">
        <v>878</v>
      </c>
      <c r="AF36">
        <v>837</v>
      </c>
      <c r="AG36">
        <v>908</v>
      </c>
      <c r="AH36">
        <v>905</v>
      </c>
      <c r="AI36">
        <v>807</v>
      </c>
      <c r="AJ36">
        <v>926</v>
      </c>
      <c r="AK36">
        <v>0</v>
      </c>
      <c r="AL36">
        <v>0</v>
      </c>
      <c r="AM36" s="8">
        <f t="shared" si="4"/>
        <v>804</v>
      </c>
      <c r="AN36" s="4">
        <f t="shared" si="26"/>
        <v>926</v>
      </c>
      <c r="AS36">
        <v>167</v>
      </c>
      <c r="AT36">
        <v>177</v>
      </c>
      <c r="AU36">
        <v>176</v>
      </c>
      <c r="AV36">
        <v>160</v>
      </c>
      <c r="AW36">
        <v>143</v>
      </c>
      <c r="AX36">
        <v>157</v>
      </c>
      <c r="AY36">
        <v>201</v>
      </c>
      <c r="AZ36">
        <v>227</v>
      </c>
      <c r="BA36">
        <v>197</v>
      </c>
      <c r="BB36">
        <v>191</v>
      </c>
      <c r="BC36">
        <v>213</v>
      </c>
      <c r="BD36">
        <v>203</v>
      </c>
      <c r="BE36">
        <v>143</v>
      </c>
      <c r="BF36">
        <v>171</v>
      </c>
      <c r="BG36">
        <v>167</v>
      </c>
      <c r="BH36">
        <v>154</v>
      </c>
      <c r="BQ36" s="8">
        <v>0</v>
      </c>
      <c r="BR36" s="8">
        <v>0</v>
      </c>
      <c r="BS36" s="4">
        <f t="shared" si="16"/>
        <v>2847</v>
      </c>
      <c r="BT36">
        <f t="shared" si="6"/>
        <v>0</v>
      </c>
      <c r="BU36">
        <f t="shared" si="27"/>
        <v>680</v>
      </c>
      <c r="BV36">
        <f t="shared" si="8"/>
        <v>728</v>
      </c>
      <c r="BW36">
        <f t="shared" si="9"/>
        <v>804</v>
      </c>
      <c r="BX36">
        <f t="shared" si="10"/>
        <v>635</v>
      </c>
      <c r="BY36">
        <f t="shared" si="11"/>
        <v>0</v>
      </c>
      <c r="BZ36">
        <f t="shared" si="12"/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1">
      <selection activeCell="F16" sqref="F16"/>
    </sheetView>
  </sheetViews>
  <sheetFormatPr defaultColWidth="9.140625" defaultRowHeight="15"/>
  <cols>
    <col min="1" max="1" width="9.28125" style="0" customWidth="1"/>
    <col min="2" max="2" width="23.00390625" style="0" customWidth="1"/>
    <col min="3" max="3" width="19.28125" style="0" customWidth="1"/>
    <col min="4" max="4" width="11.7109375" style="0" customWidth="1"/>
    <col min="5" max="8" width="11.28125" style="0" customWidth="1"/>
  </cols>
  <sheetData>
    <row r="1" spans="1:15" ht="14.25">
      <c r="A1" s="1" t="s">
        <v>0</v>
      </c>
      <c r="B1" s="1" t="s">
        <v>9</v>
      </c>
      <c r="C1" s="1" t="s">
        <v>3</v>
      </c>
      <c r="D1" s="1" t="s">
        <v>21</v>
      </c>
      <c r="E1" s="1" t="s">
        <v>22</v>
      </c>
      <c r="F1" s="1" t="s">
        <v>23</v>
      </c>
      <c r="G1" s="1" t="s">
        <v>24</v>
      </c>
      <c r="H1" s="1" t="s">
        <v>25</v>
      </c>
      <c r="I1" s="1" t="s">
        <v>14</v>
      </c>
      <c r="J1" s="1" t="s">
        <v>21</v>
      </c>
      <c r="K1" s="1" t="s">
        <v>22</v>
      </c>
      <c r="L1" s="1" t="s">
        <v>23</v>
      </c>
      <c r="M1" s="1" t="s">
        <v>24</v>
      </c>
      <c r="N1" s="1" t="s">
        <v>25</v>
      </c>
      <c r="O1" s="1" t="s">
        <v>14</v>
      </c>
    </row>
    <row r="2" spans="1:15" ht="14.25">
      <c r="A2">
        <v>1</v>
      </c>
      <c r="B2" t="s">
        <v>51</v>
      </c>
      <c r="C2" t="s">
        <v>52</v>
      </c>
      <c r="D2">
        <v>265</v>
      </c>
      <c r="E2">
        <v>209</v>
      </c>
      <c r="F2">
        <v>249</v>
      </c>
      <c r="H2" s="4">
        <f>MAX(D2:G2)</f>
        <v>265</v>
      </c>
      <c r="I2" s="5">
        <v>265</v>
      </c>
      <c r="J2">
        <v>848</v>
      </c>
      <c r="K2">
        <v>768</v>
      </c>
      <c r="L2">
        <v>810</v>
      </c>
      <c r="N2" s="4">
        <f>MAX(J2:M2)</f>
        <v>848</v>
      </c>
      <c r="O2" s="5">
        <v>848</v>
      </c>
    </row>
    <row r="3" spans="1:15" ht="14.25">
      <c r="A3">
        <v>2</v>
      </c>
      <c r="B3" t="s">
        <v>51</v>
      </c>
      <c r="C3" t="s">
        <v>53</v>
      </c>
      <c r="D3">
        <v>236</v>
      </c>
      <c r="E3">
        <v>245</v>
      </c>
      <c r="F3">
        <v>245</v>
      </c>
      <c r="H3" s="4">
        <f aca="true" t="shared" si="0" ref="H3:H36">MAX(D3:G3)</f>
        <v>245</v>
      </c>
      <c r="I3" s="5">
        <v>245</v>
      </c>
      <c r="J3">
        <v>833</v>
      </c>
      <c r="K3">
        <v>821</v>
      </c>
      <c r="L3">
        <v>798</v>
      </c>
      <c r="N3" s="4">
        <f aca="true" t="shared" si="1" ref="N3:N36">MAX(J3:M3)</f>
        <v>833</v>
      </c>
      <c r="O3" s="5">
        <v>833</v>
      </c>
    </row>
    <row r="4" spans="1:15" ht="14.25">
      <c r="A4">
        <v>3</v>
      </c>
      <c r="B4" t="s">
        <v>51</v>
      </c>
      <c r="C4" t="s">
        <v>54</v>
      </c>
      <c r="D4">
        <v>0</v>
      </c>
      <c r="E4">
        <v>0</v>
      </c>
      <c r="F4">
        <v>0</v>
      </c>
      <c r="H4" s="4">
        <f t="shared" si="0"/>
        <v>0</v>
      </c>
      <c r="I4" s="5">
        <v>232</v>
      </c>
      <c r="J4">
        <v>0</v>
      </c>
      <c r="K4">
        <v>0</v>
      </c>
      <c r="L4">
        <v>0</v>
      </c>
      <c r="N4" s="4">
        <f t="shared" si="1"/>
        <v>0</v>
      </c>
      <c r="O4" s="5">
        <v>768</v>
      </c>
    </row>
    <row r="5" spans="1:15" ht="14.25">
      <c r="A5">
        <v>4</v>
      </c>
      <c r="B5" t="s">
        <v>51</v>
      </c>
      <c r="C5" t="s">
        <v>55</v>
      </c>
      <c r="D5">
        <v>190</v>
      </c>
      <c r="E5">
        <v>210</v>
      </c>
      <c r="F5">
        <v>192</v>
      </c>
      <c r="H5" s="4">
        <f t="shared" si="0"/>
        <v>210</v>
      </c>
      <c r="I5" s="5">
        <v>238</v>
      </c>
      <c r="J5">
        <v>643</v>
      </c>
      <c r="K5">
        <v>706</v>
      </c>
      <c r="L5">
        <v>690</v>
      </c>
      <c r="N5" s="4">
        <f t="shared" si="1"/>
        <v>706</v>
      </c>
      <c r="O5" s="5">
        <v>799</v>
      </c>
    </row>
    <row r="6" spans="1:15" ht="14.25">
      <c r="A6">
        <v>5</v>
      </c>
      <c r="B6" t="s">
        <v>56</v>
      </c>
      <c r="C6" t="s">
        <v>57</v>
      </c>
      <c r="D6">
        <v>236</v>
      </c>
      <c r="E6">
        <v>204</v>
      </c>
      <c r="F6">
        <v>215</v>
      </c>
      <c r="H6" s="4">
        <f t="shared" si="0"/>
        <v>236</v>
      </c>
      <c r="I6" s="5">
        <v>236</v>
      </c>
      <c r="J6">
        <v>715</v>
      </c>
      <c r="K6">
        <v>662</v>
      </c>
      <c r="L6">
        <v>770</v>
      </c>
      <c r="N6" s="4">
        <f t="shared" si="1"/>
        <v>770</v>
      </c>
      <c r="O6" s="5">
        <v>770</v>
      </c>
    </row>
    <row r="7" spans="1:15" ht="14.25">
      <c r="A7">
        <v>6</v>
      </c>
      <c r="B7" t="s">
        <v>51</v>
      </c>
      <c r="C7" t="s">
        <v>58</v>
      </c>
      <c r="D7">
        <v>233</v>
      </c>
      <c r="E7">
        <v>197</v>
      </c>
      <c r="F7">
        <v>233</v>
      </c>
      <c r="H7" s="4">
        <f t="shared" si="0"/>
        <v>233</v>
      </c>
      <c r="I7" s="5">
        <v>236</v>
      </c>
      <c r="J7">
        <v>684</v>
      </c>
      <c r="K7">
        <v>667</v>
      </c>
      <c r="L7">
        <v>772</v>
      </c>
      <c r="N7" s="4">
        <f t="shared" si="1"/>
        <v>772</v>
      </c>
      <c r="O7" s="5">
        <v>772</v>
      </c>
    </row>
    <row r="8" spans="1:15" ht="14.25">
      <c r="A8">
        <v>7</v>
      </c>
      <c r="B8" t="s">
        <v>56</v>
      </c>
      <c r="C8" t="s">
        <v>59</v>
      </c>
      <c r="D8">
        <v>204</v>
      </c>
      <c r="E8">
        <v>207</v>
      </c>
      <c r="F8">
        <v>166</v>
      </c>
      <c r="H8" s="4">
        <f t="shared" si="0"/>
        <v>207</v>
      </c>
      <c r="I8" s="5">
        <v>230</v>
      </c>
      <c r="J8">
        <v>708</v>
      </c>
      <c r="K8">
        <v>724</v>
      </c>
      <c r="L8">
        <v>603</v>
      </c>
      <c r="N8" s="4">
        <f t="shared" si="1"/>
        <v>724</v>
      </c>
      <c r="O8" s="5">
        <v>724</v>
      </c>
    </row>
    <row r="9" spans="1:15" ht="14.25">
      <c r="A9">
        <v>8</v>
      </c>
      <c r="B9" t="s">
        <v>56</v>
      </c>
      <c r="C9" t="s">
        <v>60</v>
      </c>
      <c r="D9">
        <v>0</v>
      </c>
      <c r="E9">
        <v>0</v>
      </c>
      <c r="F9">
        <v>0</v>
      </c>
      <c r="H9" s="4">
        <f t="shared" si="0"/>
        <v>0</v>
      </c>
      <c r="I9" s="5">
        <v>240</v>
      </c>
      <c r="J9">
        <v>0</v>
      </c>
      <c r="K9">
        <v>0</v>
      </c>
      <c r="L9">
        <v>0</v>
      </c>
      <c r="N9" s="4">
        <f t="shared" si="1"/>
        <v>0</v>
      </c>
      <c r="O9" s="5">
        <v>786</v>
      </c>
    </row>
    <row r="10" spans="1:15" ht="14.25">
      <c r="A10">
        <v>9</v>
      </c>
      <c r="B10" t="s">
        <v>56</v>
      </c>
      <c r="C10" t="s">
        <v>61</v>
      </c>
      <c r="D10">
        <v>254</v>
      </c>
      <c r="E10">
        <v>235</v>
      </c>
      <c r="F10">
        <v>221</v>
      </c>
      <c r="H10" s="4">
        <f t="shared" si="0"/>
        <v>254</v>
      </c>
      <c r="I10" s="5">
        <v>258</v>
      </c>
      <c r="J10">
        <v>799</v>
      </c>
      <c r="K10">
        <v>758</v>
      </c>
      <c r="L10">
        <v>761</v>
      </c>
      <c r="N10" s="4">
        <f t="shared" si="1"/>
        <v>799</v>
      </c>
      <c r="O10" s="5">
        <v>880</v>
      </c>
    </row>
    <row r="11" spans="1:15" ht="14.25">
      <c r="A11">
        <v>10</v>
      </c>
      <c r="B11" t="s">
        <v>62</v>
      </c>
      <c r="C11" t="s">
        <v>63</v>
      </c>
      <c r="D11">
        <v>233</v>
      </c>
      <c r="E11">
        <v>253</v>
      </c>
      <c r="F11">
        <v>200</v>
      </c>
      <c r="H11" s="4">
        <f t="shared" si="0"/>
        <v>253</v>
      </c>
      <c r="I11" s="5">
        <v>269</v>
      </c>
      <c r="J11">
        <v>740</v>
      </c>
      <c r="K11">
        <v>803</v>
      </c>
      <c r="L11">
        <v>680</v>
      </c>
      <c r="N11" s="4">
        <f t="shared" si="1"/>
        <v>803</v>
      </c>
      <c r="O11" s="5">
        <v>839</v>
      </c>
    </row>
    <row r="12" spans="1:15" ht="14.25">
      <c r="A12">
        <v>11</v>
      </c>
      <c r="B12" t="s">
        <v>62</v>
      </c>
      <c r="C12" t="s">
        <v>64</v>
      </c>
      <c r="D12">
        <v>212</v>
      </c>
      <c r="E12">
        <v>213</v>
      </c>
      <c r="F12">
        <v>204</v>
      </c>
      <c r="H12" s="4">
        <f t="shared" si="0"/>
        <v>213</v>
      </c>
      <c r="I12" s="5">
        <v>241</v>
      </c>
      <c r="J12">
        <v>762</v>
      </c>
      <c r="K12">
        <v>691</v>
      </c>
      <c r="L12">
        <v>696</v>
      </c>
      <c r="N12" s="4">
        <f t="shared" si="1"/>
        <v>762</v>
      </c>
      <c r="O12" s="5">
        <v>833</v>
      </c>
    </row>
    <row r="13" spans="1:15" ht="14.25">
      <c r="A13">
        <v>12</v>
      </c>
      <c r="B13" t="s">
        <v>65</v>
      </c>
      <c r="C13" t="s">
        <v>66</v>
      </c>
      <c r="D13">
        <v>223</v>
      </c>
      <c r="E13">
        <v>233</v>
      </c>
      <c r="F13">
        <v>234</v>
      </c>
      <c r="H13" s="4">
        <f t="shared" si="0"/>
        <v>234</v>
      </c>
      <c r="I13" s="5">
        <v>238</v>
      </c>
      <c r="J13">
        <v>736</v>
      </c>
      <c r="K13">
        <v>728</v>
      </c>
      <c r="L13">
        <v>690</v>
      </c>
      <c r="N13" s="4">
        <f t="shared" si="1"/>
        <v>736</v>
      </c>
      <c r="O13" s="5">
        <v>764</v>
      </c>
    </row>
    <row r="14" spans="1:15" ht="14.25">
      <c r="A14">
        <v>13</v>
      </c>
      <c r="B14" t="s">
        <v>62</v>
      </c>
      <c r="C14" t="s">
        <v>67</v>
      </c>
      <c r="D14">
        <v>216</v>
      </c>
      <c r="E14">
        <v>202</v>
      </c>
      <c r="F14">
        <v>181</v>
      </c>
      <c r="H14" s="4">
        <f t="shared" si="0"/>
        <v>216</v>
      </c>
      <c r="I14" s="5">
        <v>246</v>
      </c>
      <c r="J14">
        <v>710</v>
      </c>
      <c r="K14">
        <v>728</v>
      </c>
      <c r="L14">
        <v>669</v>
      </c>
      <c r="N14" s="4">
        <f t="shared" si="1"/>
        <v>728</v>
      </c>
      <c r="O14" s="5">
        <v>840</v>
      </c>
    </row>
    <row r="15" spans="1:15" ht="14.25">
      <c r="A15">
        <v>14</v>
      </c>
      <c r="B15" t="s">
        <v>65</v>
      </c>
      <c r="C15" t="s">
        <v>68</v>
      </c>
      <c r="D15">
        <v>0</v>
      </c>
      <c r="E15">
        <v>0</v>
      </c>
      <c r="F15">
        <v>0</v>
      </c>
      <c r="H15" s="4">
        <f t="shared" si="0"/>
        <v>0</v>
      </c>
      <c r="I15" s="5">
        <v>243</v>
      </c>
      <c r="J15">
        <v>0</v>
      </c>
      <c r="K15">
        <v>0</v>
      </c>
      <c r="L15">
        <v>0</v>
      </c>
      <c r="N15" s="4">
        <f t="shared" si="1"/>
        <v>0</v>
      </c>
      <c r="O15" s="5">
        <v>802</v>
      </c>
    </row>
    <row r="16" spans="1:15" ht="14.25">
      <c r="A16">
        <v>15</v>
      </c>
      <c r="B16" t="s">
        <v>62</v>
      </c>
      <c r="C16" t="s">
        <v>69</v>
      </c>
      <c r="D16">
        <v>209</v>
      </c>
      <c r="E16">
        <v>0</v>
      </c>
      <c r="F16">
        <v>209</v>
      </c>
      <c r="H16" s="4">
        <f t="shared" si="0"/>
        <v>209</v>
      </c>
      <c r="I16" s="5">
        <v>268</v>
      </c>
      <c r="J16">
        <v>700</v>
      </c>
      <c r="K16">
        <v>0</v>
      </c>
      <c r="L16">
        <v>739</v>
      </c>
      <c r="N16" s="4">
        <f t="shared" si="1"/>
        <v>739</v>
      </c>
      <c r="O16" s="5">
        <v>904</v>
      </c>
    </row>
    <row r="17" spans="1:15" ht="14.25">
      <c r="A17">
        <v>16</v>
      </c>
      <c r="B17" t="s">
        <v>65</v>
      </c>
      <c r="C17" t="s">
        <v>70</v>
      </c>
      <c r="D17">
        <v>224</v>
      </c>
      <c r="E17">
        <v>0</v>
      </c>
      <c r="F17">
        <v>0</v>
      </c>
      <c r="H17" s="4">
        <f t="shared" si="0"/>
        <v>224</v>
      </c>
      <c r="I17" s="5">
        <v>256</v>
      </c>
      <c r="J17">
        <v>761</v>
      </c>
      <c r="K17">
        <v>0</v>
      </c>
      <c r="L17">
        <v>0</v>
      </c>
      <c r="N17" s="4">
        <f t="shared" si="1"/>
        <v>761</v>
      </c>
      <c r="O17" s="5">
        <v>819</v>
      </c>
    </row>
    <row r="18" spans="1:15" ht="14.25">
      <c r="A18">
        <v>17</v>
      </c>
      <c r="B18" t="s">
        <v>65</v>
      </c>
      <c r="C18" t="s">
        <v>71</v>
      </c>
      <c r="D18">
        <v>215</v>
      </c>
      <c r="E18">
        <v>272</v>
      </c>
      <c r="F18">
        <v>232</v>
      </c>
      <c r="H18" s="4">
        <f t="shared" si="0"/>
        <v>272</v>
      </c>
      <c r="I18" s="5">
        <v>290</v>
      </c>
      <c r="J18">
        <v>721</v>
      </c>
      <c r="K18">
        <v>782</v>
      </c>
      <c r="L18">
        <v>817</v>
      </c>
      <c r="N18" s="4">
        <f t="shared" si="1"/>
        <v>817</v>
      </c>
      <c r="O18" s="5">
        <v>874</v>
      </c>
    </row>
    <row r="19" spans="1:15" ht="14.25">
      <c r="A19">
        <v>18</v>
      </c>
      <c r="B19" t="s">
        <v>65</v>
      </c>
      <c r="C19" t="s">
        <v>72</v>
      </c>
      <c r="D19">
        <v>152</v>
      </c>
      <c r="E19">
        <v>0</v>
      </c>
      <c r="F19">
        <v>0</v>
      </c>
      <c r="H19" s="4">
        <f t="shared" si="0"/>
        <v>152</v>
      </c>
      <c r="I19" s="5">
        <v>243</v>
      </c>
      <c r="J19">
        <v>567</v>
      </c>
      <c r="K19">
        <v>0</v>
      </c>
      <c r="L19">
        <v>0</v>
      </c>
      <c r="N19" s="4">
        <f t="shared" si="1"/>
        <v>567</v>
      </c>
      <c r="O19" s="5">
        <v>770</v>
      </c>
    </row>
    <row r="20" spans="1:15" ht="14.25">
      <c r="A20">
        <v>19</v>
      </c>
      <c r="B20" t="s">
        <v>65</v>
      </c>
      <c r="C20" t="s">
        <v>73</v>
      </c>
      <c r="D20">
        <v>0</v>
      </c>
      <c r="E20">
        <v>171</v>
      </c>
      <c r="F20">
        <v>0</v>
      </c>
      <c r="H20" s="4">
        <f t="shared" si="0"/>
        <v>171</v>
      </c>
      <c r="I20" s="5">
        <v>231</v>
      </c>
      <c r="J20">
        <v>0</v>
      </c>
      <c r="K20">
        <v>323</v>
      </c>
      <c r="L20">
        <v>0</v>
      </c>
      <c r="N20" s="4">
        <f t="shared" si="1"/>
        <v>323</v>
      </c>
      <c r="O20" s="5">
        <v>801</v>
      </c>
    </row>
    <row r="21" spans="1:15" ht="14.25">
      <c r="A21">
        <v>20</v>
      </c>
      <c r="B21" t="s">
        <v>65</v>
      </c>
      <c r="C21" t="s">
        <v>74</v>
      </c>
      <c r="D21">
        <v>0</v>
      </c>
      <c r="E21">
        <v>213</v>
      </c>
      <c r="F21">
        <v>0</v>
      </c>
      <c r="H21" s="4">
        <f t="shared" si="0"/>
        <v>213</v>
      </c>
      <c r="I21" s="5">
        <v>227</v>
      </c>
      <c r="J21">
        <v>0</v>
      </c>
      <c r="K21">
        <v>649</v>
      </c>
      <c r="L21">
        <v>0</v>
      </c>
      <c r="N21" s="4">
        <f t="shared" si="1"/>
        <v>649</v>
      </c>
      <c r="O21" s="5">
        <v>750</v>
      </c>
    </row>
    <row r="22" spans="1:15" ht="14.25">
      <c r="A22">
        <v>21</v>
      </c>
      <c r="B22" t="s">
        <v>75</v>
      </c>
      <c r="C22" t="s">
        <v>76</v>
      </c>
      <c r="D22">
        <v>265</v>
      </c>
      <c r="E22">
        <v>256</v>
      </c>
      <c r="F22">
        <v>277</v>
      </c>
      <c r="H22" s="4">
        <f t="shared" si="0"/>
        <v>277</v>
      </c>
      <c r="I22" s="5">
        <v>278</v>
      </c>
      <c r="J22">
        <v>894</v>
      </c>
      <c r="K22">
        <v>890</v>
      </c>
      <c r="L22">
        <v>853</v>
      </c>
      <c r="N22" s="4">
        <f t="shared" si="1"/>
        <v>894</v>
      </c>
      <c r="O22" s="5">
        <v>947</v>
      </c>
    </row>
    <row r="23" spans="1:15" ht="14.25">
      <c r="A23">
        <v>22</v>
      </c>
      <c r="B23" t="s">
        <v>75</v>
      </c>
      <c r="C23" t="s">
        <v>77</v>
      </c>
      <c r="D23">
        <v>200</v>
      </c>
      <c r="E23">
        <v>251</v>
      </c>
      <c r="F23">
        <v>198</v>
      </c>
      <c r="H23" s="4">
        <f t="shared" si="0"/>
        <v>251</v>
      </c>
      <c r="I23" s="5">
        <v>251</v>
      </c>
      <c r="J23">
        <v>692</v>
      </c>
      <c r="K23">
        <v>752</v>
      </c>
      <c r="L23">
        <v>673</v>
      </c>
      <c r="N23" s="4">
        <f t="shared" si="1"/>
        <v>752</v>
      </c>
      <c r="O23" s="5">
        <v>752</v>
      </c>
    </row>
    <row r="24" spans="1:15" ht="14.25">
      <c r="A24">
        <v>23</v>
      </c>
      <c r="B24" t="s">
        <v>75</v>
      </c>
      <c r="C24" t="s">
        <v>78</v>
      </c>
      <c r="D24">
        <v>236</v>
      </c>
      <c r="E24">
        <v>234</v>
      </c>
      <c r="F24">
        <v>231</v>
      </c>
      <c r="H24" s="4">
        <f t="shared" si="0"/>
        <v>236</v>
      </c>
      <c r="I24" s="5">
        <v>269</v>
      </c>
      <c r="J24">
        <v>724</v>
      </c>
      <c r="K24">
        <v>791</v>
      </c>
      <c r="L24">
        <v>767</v>
      </c>
      <c r="N24" s="4">
        <f t="shared" si="1"/>
        <v>791</v>
      </c>
      <c r="O24" s="5">
        <v>886</v>
      </c>
    </row>
    <row r="25" spans="1:15" ht="14.25">
      <c r="A25">
        <v>24</v>
      </c>
      <c r="B25" t="s">
        <v>79</v>
      </c>
      <c r="C25" t="s">
        <v>80</v>
      </c>
      <c r="D25">
        <v>0</v>
      </c>
      <c r="E25">
        <v>223</v>
      </c>
      <c r="F25">
        <v>203</v>
      </c>
      <c r="H25" s="4">
        <f t="shared" si="0"/>
        <v>223</v>
      </c>
      <c r="I25" s="5">
        <v>278</v>
      </c>
      <c r="J25">
        <v>0</v>
      </c>
      <c r="K25">
        <v>789</v>
      </c>
      <c r="L25">
        <v>735</v>
      </c>
      <c r="N25" s="4">
        <f t="shared" si="1"/>
        <v>789</v>
      </c>
      <c r="O25" s="5">
        <v>887</v>
      </c>
    </row>
    <row r="26" spans="1:15" ht="14.25">
      <c r="A26">
        <v>25</v>
      </c>
      <c r="B26" t="s">
        <v>79</v>
      </c>
      <c r="C26" t="s">
        <v>81</v>
      </c>
      <c r="D26">
        <v>220</v>
      </c>
      <c r="E26">
        <v>230</v>
      </c>
      <c r="F26">
        <v>267</v>
      </c>
      <c r="H26" s="4">
        <f t="shared" si="0"/>
        <v>267</v>
      </c>
      <c r="I26" s="5">
        <v>278</v>
      </c>
      <c r="J26">
        <v>759</v>
      </c>
      <c r="K26">
        <v>786</v>
      </c>
      <c r="L26">
        <v>752</v>
      </c>
      <c r="N26" s="4">
        <f t="shared" si="1"/>
        <v>786</v>
      </c>
      <c r="O26" s="5">
        <v>820</v>
      </c>
    </row>
    <row r="27" spans="1:15" ht="14.25">
      <c r="A27">
        <v>26</v>
      </c>
      <c r="B27" t="s">
        <v>79</v>
      </c>
      <c r="C27" t="s">
        <v>82</v>
      </c>
      <c r="D27">
        <v>192</v>
      </c>
      <c r="E27">
        <v>0</v>
      </c>
      <c r="F27">
        <v>204</v>
      </c>
      <c r="H27" s="4">
        <f t="shared" si="0"/>
        <v>204</v>
      </c>
      <c r="I27" s="5">
        <v>258</v>
      </c>
      <c r="J27">
        <v>706</v>
      </c>
      <c r="K27">
        <v>0</v>
      </c>
      <c r="L27">
        <v>697</v>
      </c>
      <c r="N27" s="4">
        <f t="shared" si="1"/>
        <v>706</v>
      </c>
      <c r="O27" s="5">
        <v>840</v>
      </c>
    </row>
    <row r="28" spans="1:15" ht="14.25">
      <c r="A28">
        <v>27</v>
      </c>
      <c r="B28" t="s">
        <v>79</v>
      </c>
      <c r="C28" t="s">
        <v>83</v>
      </c>
      <c r="D28">
        <v>222</v>
      </c>
      <c r="E28">
        <v>191</v>
      </c>
      <c r="F28">
        <v>219</v>
      </c>
      <c r="H28" s="4">
        <f t="shared" si="0"/>
        <v>222</v>
      </c>
      <c r="I28" s="5">
        <v>246</v>
      </c>
      <c r="J28">
        <v>802</v>
      </c>
      <c r="K28">
        <v>693</v>
      </c>
      <c r="L28">
        <v>698</v>
      </c>
      <c r="N28" s="4">
        <f t="shared" si="1"/>
        <v>802</v>
      </c>
      <c r="O28" s="5">
        <v>841</v>
      </c>
    </row>
    <row r="29" spans="1:15" ht="14.25">
      <c r="A29">
        <v>28</v>
      </c>
      <c r="B29" t="s">
        <v>79</v>
      </c>
      <c r="C29" t="s">
        <v>84</v>
      </c>
      <c r="D29">
        <v>256</v>
      </c>
      <c r="E29">
        <v>236</v>
      </c>
      <c r="F29">
        <v>225</v>
      </c>
      <c r="H29" s="4">
        <f t="shared" si="0"/>
        <v>256</v>
      </c>
      <c r="I29" s="5">
        <v>279</v>
      </c>
      <c r="J29">
        <v>833</v>
      </c>
      <c r="K29">
        <v>775</v>
      </c>
      <c r="L29">
        <v>836</v>
      </c>
      <c r="N29" s="4">
        <f t="shared" si="1"/>
        <v>836</v>
      </c>
      <c r="O29" s="5">
        <v>870</v>
      </c>
    </row>
    <row r="30" spans="1:15" ht="14.25">
      <c r="A30">
        <v>29</v>
      </c>
      <c r="B30" t="s">
        <v>85</v>
      </c>
      <c r="C30" t="s">
        <v>86</v>
      </c>
      <c r="D30">
        <v>222</v>
      </c>
      <c r="E30">
        <v>245</v>
      </c>
      <c r="F30">
        <v>226</v>
      </c>
      <c r="H30" s="4">
        <f t="shared" si="0"/>
        <v>245</v>
      </c>
      <c r="I30" s="5">
        <v>254</v>
      </c>
      <c r="J30">
        <v>774</v>
      </c>
      <c r="K30">
        <v>821</v>
      </c>
      <c r="L30">
        <v>787</v>
      </c>
      <c r="N30" s="4">
        <f t="shared" si="1"/>
        <v>821</v>
      </c>
      <c r="O30" s="5">
        <v>871</v>
      </c>
    </row>
    <row r="31" spans="1:15" ht="14.25">
      <c r="A31">
        <v>30</v>
      </c>
      <c r="B31" t="s">
        <v>85</v>
      </c>
      <c r="C31" t="s">
        <v>87</v>
      </c>
      <c r="D31">
        <v>0</v>
      </c>
      <c r="E31">
        <v>0</v>
      </c>
      <c r="F31">
        <v>0</v>
      </c>
      <c r="H31" s="4">
        <f t="shared" si="0"/>
        <v>0</v>
      </c>
      <c r="I31" s="5">
        <v>262</v>
      </c>
      <c r="J31">
        <v>0</v>
      </c>
      <c r="K31">
        <v>0</v>
      </c>
      <c r="L31">
        <v>0</v>
      </c>
      <c r="N31" s="4">
        <f t="shared" si="1"/>
        <v>0</v>
      </c>
      <c r="O31" s="5">
        <v>806</v>
      </c>
    </row>
    <row r="32" spans="1:15" ht="14.25">
      <c r="A32">
        <v>31</v>
      </c>
      <c r="B32" t="s">
        <v>85</v>
      </c>
      <c r="C32" t="s">
        <v>88</v>
      </c>
      <c r="D32">
        <v>185</v>
      </c>
      <c r="E32">
        <v>225</v>
      </c>
      <c r="F32">
        <v>192</v>
      </c>
      <c r="H32" s="4">
        <f t="shared" si="0"/>
        <v>225</v>
      </c>
      <c r="I32" s="5">
        <v>235</v>
      </c>
      <c r="J32">
        <v>670</v>
      </c>
      <c r="K32">
        <v>656</v>
      </c>
      <c r="L32">
        <v>664</v>
      </c>
      <c r="N32" s="4">
        <f t="shared" si="1"/>
        <v>670</v>
      </c>
      <c r="O32" s="5">
        <v>735</v>
      </c>
    </row>
    <row r="33" spans="1:15" ht="14.25">
      <c r="A33">
        <v>32</v>
      </c>
      <c r="B33" t="s">
        <v>85</v>
      </c>
      <c r="C33" t="s">
        <v>89</v>
      </c>
      <c r="D33">
        <v>160</v>
      </c>
      <c r="E33">
        <v>154</v>
      </c>
      <c r="F33">
        <v>153</v>
      </c>
      <c r="H33" s="4">
        <f t="shared" si="0"/>
        <v>160</v>
      </c>
      <c r="I33" s="5">
        <v>160</v>
      </c>
      <c r="J33">
        <v>543</v>
      </c>
      <c r="K33">
        <v>522</v>
      </c>
      <c r="L33">
        <v>535</v>
      </c>
      <c r="N33" s="4">
        <f t="shared" si="1"/>
        <v>543</v>
      </c>
      <c r="O33" s="5">
        <v>543</v>
      </c>
    </row>
    <row r="34" spans="1:15" ht="14.25">
      <c r="A34">
        <v>33</v>
      </c>
      <c r="B34" t="s">
        <v>85</v>
      </c>
      <c r="C34" t="s">
        <v>90</v>
      </c>
      <c r="D34">
        <v>217</v>
      </c>
      <c r="E34">
        <v>235</v>
      </c>
      <c r="F34">
        <v>221</v>
      </c>
      <c r="H34" s="4">
        <f t="shared" si="0"/>
        <v>235</v>
      </c>
      <c r="I34" s="5">
        <v>235</v>
      </c>
      <c r="J34">
        <v>693</v>
      </c>
      <c r="K34">
        <v>788</v>
      </c>
      <c r="L34">
        <v>769</v>
      </c>
      <c r="N34" s="4">
        <f t="shared" si="1"/>
        <v>788</v>
      </c>
      <c r="O34" s="5">
        <v>788</v>
      </c>
    </row>
    <row r="35" spans="1:15" ht="14.25">
      <c r="A35">
        <v>34</v>
      </c>
      <c r="B35" t="s">
        <v>85</v>
      </c>
      <c r="C35" t="s">
        <v>91</v>
      </c>
      <c r="D35">
        <v>157</v>
      </c>
      <c r="E35">
        <v>167</v>
      </c>
      <c r="F35">
        <v>163</v>
      </c>
      <c r="H35" s="4">
        <f t="shared" si="0"/>
        <v>167</v>
      </c>
      <c r="I35" s="5">
        <v>167</v>
      </c>
      <c r="J35">
        <v>566</v>
      </c>
      <c r="K35">
        <v>573</v>
      </c>
      <c r="L35">
        <v>520</v>
      </c>
      <c r="N35" s="4">
        <f t="shared" si="1"/>
        <v>573</v>
      </c>
      <c r="O35" s="5">
        <v>573</v>
      </c>
    </row>
    <row r="36" spans="1:15" ht="14.25">
      <c r="A36">
        <v>35</v>
      </c>
      <c r="B36" t="s">
        <v>85</v>
      </c>
      <c r="C36" t="s">
        <v>92</v>
      </c>
      <c r="D36">
        <v>0</v>
      </c>
      <c r="E36">
        <v>0</v>
      </c>
      <c r="F36">
        <v>227</v>
      </c>
      <c r="H36" s="4">
        <f t="shared" si="0"/>
        <v>227</v>
      </c>
      <c r="I36" s="5">
        <v>279</v>
      </c>
      <c r="J36">
        <v>0</v>
      </c>
      <c r="K36">
        <v>0</v>
      </c>
      <c r="L36">
        <v>804</v>
      </c>
      <c r="N36" s="4">
        <f t="shared" si="1"/>
        <v>804</v>
      </c>
      <c r="O36" s="5">
        <v>926</v>
      </c>
    </row>
    <row r="37" spans="8:15" ht="14.25">
      <c r="H37" s="4"/>
      <c r="I37" s="5"/>
      <c r="N37" s="4"/>
      <c r="O37" s="5"/>
    </row>
    <row r="38" spans="8:15" ht="14.25">
      <c r="H38" s="4"/>
      <c r="I38" s="5"/>
      <c r="N38" s="4"/>
      <c r="O38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Edgars31</dc:creator>
  <cp:keywords/>
  <dc:description/>
  <cp:lastModifiedBy>svetl</cp:lastModifiedBy>
  <cp:lastPrinted>2015-12-11T12:31:40Z</cp:lastPrinted>
  <dcterms:created xsi:type="dcterms:W3CDTF">2015-12-11T12:31:55Z</dcterms:created>
  <dcterms:modified xsi:type="dcterms:W3CDTF">2023-02-22T10:43:51Z</dcterms:modified>
  <cp:category/>
  <cp:version/>
  <cp:contentType/>
  <cp:contentStatus/>
</cp:coreProperties>
</file>