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544" windowHeight="6516" tabRatio="592" activeTab="0"/>
  </bookViews>
  <sheets>
    <sheet name="SILVER siev reit" sheetId="1" r:id="rId1"/>
    <sheet name="Labākais 1,4 spēle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<sst xmlns="http://schemas.openxmlformats.org/spreadsheetml/2006/main" count="124" uniqueCount="68">
  <si>
    <t>Vieta</t>
  </si>
  <si>
    <t>I.T.V.</t>
  </si>
  <si>
    <t>K./KR.</t>
  </si>
  <si>
    <t>Vārds, Uzvārds</t>
  </si>
  <si>
    <t>Vidējais bez handikapa</t>
  </si>
  <si>
    <t>Spēles</t>
  </si>
  <si>
    <t>Labākais 1.spēles rezultāts</t>
  </si>
  <si>
    <t>Labākā summa (4.spēles)</t>
  </si>
  <si>
    <t>Summa (bez handikapa)</t>
  </si>
  <si>
    <t>Komanda</t>
  </si>
  <si>
    <t>(9.ABL)</t>
  </si>
  <si>
    <t>(10.ABL)</t>
  </si>
  <si>
    <t>(8.ABL)</t>
  </si>
  <si>
    <t>(11.ABL)</t>
  </si>
  <si>
    <t>Rekords</t>
  </si>
  <si>
    <t>(12.ABL)</t>
  </si>
  <si>
    <t>(13.ABL)</t>
  </si>
  <si>
    <t>(14.ABL)</t>
  </si>
  <si>
    <t>(15.ABL)</t>
  </si>
  <si>
    <t>Līva Landmane</t>
  </si>
  <si>
    <t>Wii sports resort</t>
  </si>
  <si>
    <t>(16.ABL)</t>
  </si>
  <si>
    <t>Spēles ABL</t>
  </si>
  <si>
    <t>(17.ABL 1.K.)</t>
  </si>
  <si>
    <t>(17.ABL 2.K.)</t>
  </si>
  <si>
    <t>(17.ABL 3.K.)</t>
  </si>
  <si>
    <t>(17.ABL 4.K.)</t>
  </si>
  <si>
    <t>(17.ABL labākais)</t>
  </si>
  <si>
    <t>Kopējais vidējais ABL</t>
  </si>
  <si>
    <t>Amberfish</t>
  </si>
  <si>
    <t>Svetlana Jemeļjanova</t>
  </si>
  <si>
    <t>Vidējais bez handikapa 1.kārta</t>
  </si>
  <si>
    <t>Vidējais bez handikapa 2.kārta</t>
  </si>
  <si>
    <t>Spēles 1.kārta</t>
  </si>
  <si>
    <t>Spēles 2.kārta</t>
  </si>
  <si>
    <t>(17.ABL 1.k.)</t>
  </si>
  <si>
    <t>Summa (pēc 1.kārtas)</t>
  </si>
  <si>
    <t>Vidējais bez handikapa 3.kārta</t>
  </si>
  <si>
    <t>Spēles 3.kārta</t>
  </si>
  <si>
    <t>(17.ABL 2.k.)</t>
  </si>
  <si>
    <t>Summa (pēc 2.kārtas)</t>
  </si>
  <si>
    <t>Level Up</t>
  </si>
  <si>
    <t>Liāna Ponomarenko</t>
  </si>
  <si>
    <t>Arsava</t>
  </si>
  <si>
    <t>Agate Jansone</t>
  </si>
  <si>
    <t>RTU</t>
  </si>
  <si>
    <t>Annija Celmiņa</t>
  </si>
  <si>
    <t>Gunita Vasiļevska</t>
  </si>
  <si>
    <t>Summa (pēc 3.kārtas)</t>
  </si>
  <si>
    <t>Vidējais bez handikapa 4.kārta</t>
  </si>
  <si>
    <t>Spēles 4.kārta</t>
  </si>
  <si>
    <t>(17.ABL 3.k.)</t>
  </si>
  <si>
    <t>07.03.</t>
  </si>
  <si>
    <t>14.03.</t>
  </si>
  <si>
    <t>21.03.</t>
  </si>
  <si>
    <t>28.03.</t>
  </si>
  <si>
    <t>04.04.</t>
  </si>
  <si>
    <t>18.04.</t>
  </si>
  <si>
    <t>25.04.</t>
  </si>
  <si>
    <t>Summa 07.03.(4.spēles)</t>
  </si>
  <si>
    <t>Summa 14.03.(4.spēles)</t>
  </si>
  <si>
    <t>Summa 21.03.(4.spēles)</t>
  </si>
  <si>
    <t>Summa 28.03.(4.spēles)</t>
  </si>
  <si>
    <t>Summa 04.04.(4.spēles)</t>
  </si>
  <si>
    <t>Summa 18.04.(4.spēles)</t>
  </si>
  <si>
    <t>Summa 25.04.(4.spēles)</t>
  </si>
  <si>
    <t>//187.15//</t>
  </si>
  <si>
    <t>//67.25//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</si>
</sst>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mmm\ dd"/>
    <numFmt numFmtId="171" formatCode="0.0000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0"/>
    <numFmt numFmtId="178" formatCode="0.00000"/>
    <numFmt numFmtId="179" formatCode="0.00000000"/>
    <numFmt numFmtId="180" formatCode="0.0000000"/>
    <numFmt numFmtId="181" formatCode="0.0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17" borderId="0" xfId="0" applyFont="1" applyFill="1" applyAlignment="1">
      <alignment/>
    </xf>
    <xf numFmtId="0" fontId="0" fillId="17" borderId="0" xfId="0" applyFill="1" applyAlignment="1">
      <alignment/>
    </xf>
    <xf numFmtId="0" fontId="2" fillId="34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2" fillId="5" borderId="0" xfId="0" applyFont="1" applyFill="1" applyAlignment="1">
      <alignment/>
    </xf>
    <xf numFmtId="2" fontId="0" fillId="5" borderId="0" xfId="0" applyNumberFormat="1" applyFill="1" applyAlignment="1">
      <alignment/>
    </xf>
    <xf numFmtId="0" fontId="0" fillId="5" borderId="0" xfId="0" applyFill="1" applyAlignment="1">
      <alignment/>
    </xf>
    <xf numFmtId="1" fontId="0" fillId="17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L\Vid&#275;jais%20rezult&#257;ts%20sieviet&#275;m%20%20www.VissParBoulingu.l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1">
          <cell r="V11">
            <v>171.70851851851853</v>
          </cell>
        </row>
        <row r="14">
          <cell r="V14">
            <v>166.65063696039167</v>
          </cell>
        </row>
        <row r="32">
          <cell r="V32">
            <v>146.88732142857143</v>
          </cell>
        </row>
        <row r="59">
          <cell r="V59">
            <v>123.2875</v>
          </cell>
        </row>
        <row r="132">
          <cell r="V132">
            <v>126.40384615384616</v>
          </cell>
        </row>
        <row r="137">
          <cell r="V137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9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5" max="5" width="18.28125" style="0" customWidth="1"/>
    <col min="6" max="9" width="15.421875" style="3" customWidth="1"/>
    <col min="10" max="10" width="9.57421875" style="3" bestFit="1" customWidth="1"/>
    <col min="11" max="11" width="9.57421875" style="11" bestFit="1" customWidth="1"/>
    <col min="12" max="15" width="9.57421875" style="6" customWidth="1"/>
    <col min="16" max="16" width="8.8515625" style="6" customWidth="1"/>
    <col min="17" max="17" width="8.8515625" style="4" customWidth="1"/>
    <col min="30" max="30" width="8.8515625" style="6" customWidth="1"/>
    <col min="31" max="31" width="8.8515625" style="3" customWidth="1"/>
    <col min="43" max="43" width="8.8515625" style="6" customWidth="1"/>
    <col min="44" max="44" width="8.8515625" style="3" customWidth="1"/>
    <col min="73" max="75" width="8.8515625" style="6" customWidth="1"/>
    <col min="76" max="76" width="8.8515625" style="3" customWidth="1"/>
  </cols>
  <sheetData>
    <row r="1" spans="1:83" s="1" customFormat="1" ht="14.25">
      <c r="A1" s="1" t="s">
        <v>9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31</v>
      </c>
      <c r="G1" s="2" t="s">
        <v>32</v>
      </c>
      <c r="H1" s="2" t="s">
        <v>37</v>
      </c>
      <c r="I1" s="2" t="s">
        <v>49</v>
      </c>
      <c r="J1" s="2" t="s">
        <v>4</v>
      </c>
      <c r="K1" s="9" t="s">
        <v>28</v>
      </c>
      <c r="L1" s="5" t="s">
        <v>33</v>
      </c>
      <c r="M1" s="5" t="s">
        <v>34</v>
      </c>
      <c r="N1" s="5" t="s">
        <v>38</v>
      </c>
      <c r="O1" s="5" t="s">
        <v>50</v>
      </c>
      <c r="P1" s="5" t="s">
        <v>5</v>
      </c>
      <c r="Q1" s="7" t="s">
        <v>22</v>
      </c>
      <c r="R1" s="1" t="s">
        <v>12</v>
      </c>
      <c r="S1" s="1" t="s">
        <v>10</v>
      </c>
      <c r="T1" s="1" t="s">
        <v>11</v>
      </c>
      <c r="U1" s="1" t="s">
        <v>13</v>
      </c>
      <c r="V1" s="1" t="s">
        <v>15</v>
      </c>
      <c r="W1" s="1" t="s">
        <v>16</v>
      </c>
      <c r="X1" s="1" t="s">
        <v>17</v>
      </c>
      <c r="Y1" s="1" t="s">
        <v>18</v>
      </c>
      <c r="Z1" s="1" t="s">
        <v>21</v>
      </c>
      <c r="AA1" s="1" t="s">
        <v>35</v>
      </c>
      <c r="AB1" s="1" t="s">
        <v>39</v>
      </c>
      <c r="AC1" s="1" t="s">
        <v>51</v>
      </c>
      <c r="AD1" s="5" t="s">
        <v>6</v>
      </c>
      <c r="AE1" s="2" t="s">
        <v>14</v>
      </c>
      <c r="AF1" s="1" t="s">
        <v>10</v>
      </c>
      <c r="AG1" s="1" t="s">
        <v>11</v>
      </c>
      <c r="AH1" s="1" t="s">
        <v>13</v>
      </c>
      <c r="AI1" s="1" t="s">
        <v>15</v>
      </c>
      <c r="AJ1" s="1" t="s">
        <v>16</v>
      </c>
      <c r="AK1" s="1" t="s">
        <v>17</v>
      </c>
      <c r="AL1" s="1" t="s">
        <v>18</v>
      </c>
      <c r="AM1" s="1" t="s">
        <v>21</v>
      </c>
      <c r="AN1" s="1" t="s">
        <v>35</v>
      </c>
      <c r="AO1" s="1" t="s">
        <v>39</v>
      </c>
      <c r="AP1" s="1" t="s">
        <v>51</v>
      </c>
      <c r="AQ1" s="5" t="s">
        <v>7</v>
      </c>
      <c r="AR1" s="2" t="s">
        <v>14</v>
      </c>
      <c r="AS1" s="1" t="s">
        <v>52</v>
      </c>
      <c r="AT1" s="1" t="s">
        <v>52</v>
      </c>
      <c r="AU1" s="1" t="s">
        <v>52</v>
      </c>
      <c r="AV1" s="1" t="s">
        <v>52</v>
      </c>
      <c r="AW1" s="1" t="s">
        <v>53</v>
      </c>
      <c r="AX1" s="1" t="s">
        <v>53</v>
      </c>
      <c r="AY1" s="1" t="s">
        <v>53</v>
      </c>
      <c r="AZ1" s="1" t="s">
        <v>53</v>
      </c>
      <c r="BA1" s="1" t="s">
        <v>54</v>
      </c>
      <c r="BB1" s="1" t="s">
        <v>54</v>
      </c>
      <c r="BC1" s="1" t="s">
        <v>54</v>
      </c>
      <c r="BD1" s="1" t="s">
        <v>54</v>
      </c>
      <c r="BE1" s="1" t="s">
        <v>55</v>
      </c>
      <c r="BF1" s="1" t="s">
        <v>55</v>
      </c>
      <c r="BG1" s="1" t="s">
        <v>55</v>
      </c>
      <c r="BH1" s="1" t="s">
        <v>55</v>
      </c>
      <c r="BI1" s="1" t="s">
        <v>56</v>
      </c>
      <c r="BJ1" s="1" t="s">
        <v>56</v>
      </c>
      <c r="BK1" s="1" t="s">
        <v>56</v>
      </c>
      <c r="BL1" s="1" t="s">
        <v>56</v>
      </c>
      <c r="BM1" s="1" t="s">
        <v>57</v>
      </c>
      <c r="BN1" s="1" t="s">
        <v>57</v>
      </c>
      <c r="BO1" s="1" t="s">
        <v>57</v>
      </c>
      <c r="BP1" s="1" t="s">
        <v>57</v>
      </c>
      <c r="BQ1" s="1" t="s">
        <v>58</v>
      </c>
      <c r="BR1" s="1" t="s">
        <v>58</v>
      </c>
      <c r="BS1" s="1" t="s">
        <v>58</v>
      </c>
      <c r="BT1" s="1" t="s">
        <v>58</v>
      </c>
      <c r="BU1" s="5" t="s">
        <v>36</v>
      </c>
      <c r="BV1" s="5" t="s">
        <v>40</v>
      </c>
      <c r="BW1" s="5" t="s">
        <v>48</v>
      </c>
      <c r="BX1" s="2" t="s">
        <v>8</v>
      </c>
      <c r="BY1" s="1" t="s">
        <v>59</v>
      </c>
      <c r="BZ1" s="1" t="s">
        <v>60</v>
      </c>
      <c r="CA1" s="1" t="s">
        <v>61</v>
      </c>
      <c r="CB1" s="1" t="s">
        <v>62</v>
      </c>
      <c r="CC1" s="1" t="s">
        <v>63</v>
      </c>
      <c r="CD1" s="1" t="s">
        <v>64</v>
      </c>
      <c r="CE1" s="1" t="s">
        <v>65</v>
      </c>
    </row>
    <row r="2" spans="1:83" ht="14.25">
      <c r="A2" t="s">
        <v>20</v>
      </c>
      <c r="B2">
        <v>1</v>
      </c>
      <c r="C2">
        <v>1</v>
      </c>
      <c r="D2">
        <v>0</v>
      </c>
      <c r="E2" t="s">
        <v>19</v>
      </c>
      <c r="F2" s="8">
        <f>SUM(BU2)/(L2)</f>
        <v>133.375</v>
      </c>
      <c r="G2" s="8">
        <f>SUM(BV2)/(M2)</f>
        <v>124.41176470588235</v>
      </c>
      <c r="H2" s="8">
        <f>SUM(BW2)/(N2)</f>
        <v>134</v>
      </c>
      <c r="I2" s="8">
        <f aca="true" t="shared" si="0" ref="I2:I7">SUM(AS2:BT2)/(O2)</f>
        <v>109.33333333333333</v>
      </c>
      <c r="J2" s="8">
        <f aca="true" t="shared" si="1" ref="J2:J7">SUM(BX2)/(P2)</f>
        <v>126.40384615384616</v>
      </c>
      <c r="K2" s="10">
        <f>'[1]Sheet1'!$V$132</f>
        <v>126.40384615384616</v>
      </c>
      <c r="L2" s="12">
        <v>16</v>
      </c>
      <c r="M2" s="6">
        <v>17</v>
      </c>
      <c r="N2" s="6">
        <v>10</v>
      </c>
      <c r="O2" s="6">
        <f aca="true" t="shared" si="2" ref="O2:O7">COUNT(AS2:BT2)</f>
        <v>9</v>
      </c>
      <c r="P2" s="12">
        <f aca="true" t="shared" si="3" ref="P2:P7">SUM(L2:O2)</f>
        <v>52</v>
      </c>
      <c r="Q2" s="4">
        <f>SUM(22+P2)</f>
        <v>74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120</v>
      </c>
      <c r="AA2">
        <v>177</v>
      </c>
      <c r="AB2">
        <v>173</v>
      </c>
      <c r="AC2">
        <v>174</v>
      </c>
      <c r="AD2" s="6">
        <f aca="true" t="shared" si="4" ref="AD2:AD7">MAX(AS2:BT2)</f>
        <v>134</v>
      </c>
      <c r="AE2" s="3">
        <f aca="true" t="shared" si="5" ref="AE2:AE7">MAX(R2:AD2)</f>
        <v>177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369</v>
      </c>
      <c r="AN2">
        <v>577</v>
      </c>
      <c r="AO2">
        <v>532</v>
      </c>
      <c r="AP2">
        <v>632</v>
      </c>
      <c r="AQ2" s="6">
        <f aca="true" t="shared" si="6" ref="AQ2:AQ7">MAX(BY2:CE2)</f>
        <v>474</v>
      </c>
      <c r="AR2" s="3">
        <f aca="true" t="shared" si="7" ref="AR2:AR7">MAX(AF2:AQ2)</f>
        <v>632</v>
      </c>
      <c r="AY2">
        <v>71</v>
      </c>
      <c r="BI2">
        <v>133</v>
      </c>
      <c r="BJ2">
        <v>102</v>
      </c>
      <c r="BK2">
        <v>122</v>
      </c>
      <c r="BL2">
        <v>117</v>
      </c>
      <c r="BM2">
        <v>85</v>
      </c>
      <c r="BN2">
        <v>134</v>
      </c>
      <c r="BO2">
        <v>125</v>
      </c>
      <c r="BP2">
        <v>95</v>
      </c>
      <c r="BU2" s="6">
        <v>2134</v>
      </c>
      <c r="BV2" s="6">
        <v>2115</v>
      </c>
      <c r="BW2" s="6">
        <v>1340</v>
      </c>
      <c r="BX2" s="3">
        <f aca="true" t="shared" si="8" ref="BX2:BX7">SUM(AS2:BW2)</f>
        <v>6573</v>
      </c>
      <c r="BY2">
        <f aca="true" t="shared" si="9" ref="BY2:BY7">SUM(AS2:AV2)</f>
        <v>0</v>
      </c>
      <c r="BZ2">
        <f aca="true" t="shared" si="10" ref="BZ2:BZ7">SUM(AW2:AZ2)</f>
        <v>71</v>
      </c>
      <c r="CA2">
        <f aca="true" t="shared" si="11" ref="CA2:CA7">SUM(BA2:BD2)</f>
        <v>0</v>
      </c>
      <c r="CB2">
        <f aca="true" t="shared" si="12" ref="CB2:CB7">SUM(BE2:BH2)</f>
        <v>0</v>
      </c>
      <c r="CC2">
        <f aca="true" t="shared" si="13" ref="CC2:CC7">SUM(BI2:BL2)</f>
        <v>474</v>
      </c>
      <c r="CD2">
        <f aca="true" t="shared" si="14" ref="CD2:CD7">SUM(BM2:BP2)</f>
        <v>439</v>
      </c>
      <c r="CE2">
        <f aca="true" t="shared" si="15" ref="CE2:CE7">SUM(BQ2:BT2)</f>
        <v>0</v>
      </c>
    </row>
    <row r="3" spans="1:83" ht="14.25">
      <c r="A3" t="s">
        <v>29</v>
      </c>
      <c r="B3">
        <v>2</v>
      </c>
      <c r="C3">
        <v>2</v>
      </c>
      <c r="D3">
        <v>0</v>
      </c>
      <c r="E3" t="s">
        <v>30</v>
      </c>
      <c r="F3" s="8">
        <f>SUM(BU3)/(L3)</f>
        <v>162.52173913043478</v>
      </c>
      <c r="G3" s="8">
        <f aca="true" t="shared" si="16" ref="G3:H7">SUM(BV3)/(M3)</f>
        <v>164</v>
      </c>
      <c r="H3" s="8">
        <f t="shared" si="16"/>
        <v>161.10714285714286</v>
      </c>
      <c r="I3" s="8">
        <f t="shared" si="0"/>
        <v>165.85714285714286</v>
      </c>
      <c r="J3" s="8">
        <f t="shared" si="1"/>
        <v>163.41121495327104</v>
      </c>
      <c r="K3" s="10">
        <f>'[1]Sheet1'!$V$14</f>
        <v>166.65063696039167</v>
      </c>
      <c r="L3" s="12">
        <v>23</v>
      </c>
      <c r="M3" s="6">
        <v>28</v>
      </c>
      <c r="N3" s="6">
        <v>28</v>
      </c>
      <c r="O3" s="6">
        <f t="shared" si="2"/>
        <v>28</v>
      </c>
      <c r="P3" s="12">
        <f t="shared" si="3"/>
        <v>107</v>
      </c>
      <c r="Q3" s="4">
        <f>SUM(887+P3)</f>
        <v>994</v>
      </c>
      <c r="R3">
        <v>220</v>
      </c>
      <c r="S3">
        <v>214</v>
      </c>
      <c r="T3">
        <v>220</v>
      </c>
      <c r="U3">
        <v>220</v>
      </c>
      <c r="V3">
        <v>257</v>
      </c>
      <c r="W3">
        <v>247</v>
      </c>
      <c r="X3">
        <v>225</v>
      </c>
      <c r="Y3">
        <v>233</v>
      </c>
      <c r="Z3">
        <v>235</v>
      </c>
      <c r="AA3">
        <v>202</v>
      </c>
      <c r="AB3">
        <v>194</v>
      </c>
      <c r="AC3">
        <v>209</v>
      </c>
      <c r="AD3" s="6">
        <f t="shared" si="4"/>
        <v>199</v>
      </c>
      <c r="AE3" s="3">
        <f t="shared" si="5"/>
        <v>257</v>
      </c>
      <c r="AF3">
        <v>757</v>
      </c>
      <c r="AG3">
        <v>731</v>
      </c>
      <c r="AH3">
        <v>750</v>
      </c>
      <c r="AI3">
        <v>696</v>
      </c>
      <c r="AJ3">
        <v>775</v>
      </c>
      <c r="AK3">
        <v>787</v>
      </c>
      <c r="AL3">
        <v>774</v>
      </c>
      <c r="AM3">
        <v>744</v>
      </c>
      <c r="AN3">
        <v>686</v>
      </c>
      <c r="AO3">
        <v>682</v>
      </c>
      <c r="AP3">
        <v>698</v>
      </c>
      <c r="AQ3" s="6">
        <f t="shared" si="6"/>
        <v>680</v>
      </c>
      <c r="AR3" s="3">
        <f t="shared" si="7"/>
        <v>787</v>
      </c>
      <c r="AS3">
        <v>151</v>
      </c>
      <c r="AT3">
        <v>179</v>
      </c>
      <c r="AU3">
        <v>188</v>
      </c>
      <c r="AV3">
        <v>162</v>
      </c>
      <c r="AW3">
        <v>134</v>
      </c>
      <c r="AX3">
        <v>154</v>
      </c>
      <c r="AY3">
        <v>192</v>
      </c>
      <c r="AZ3">
        <v>199</v>
      </c>
      <c r="BA3">
        <v>177</v>
      </c>
      <c r="BB3">
        <v>135</v>
      </c>
      <c r="BC3">
        <v>174</v>
      </c>
      <c r="BD3">
        <v>167</v>
      </c>
      <c r="BE3">
        <v>156</v>
      </c>
      <c r="BF3">
        <v>178</v>
      </c>
      <c r="BG3">
        <v>183</v>
      </c>
      <c r="BH3">
        <v>146</v>
      </c>
      <c r="BI3">
        <v>169</v>
      </c>
      <c r="BJ3">
        <v>166</v>
      </c>
      <c r="BK3">
        <v>151</v>
      </c>
      <c r="BL3">
        <v>142</v>
      </c>
      <c r="BM3">
        <v>171</v>
      </c>
      <c r="BN3">
        <v>175</v>
      </c>
      <c r="BO3">
        <v>160</v>
      </c>
      <c r="BP3">
        <v>168</v>
      </c>
      <c r="BQ3">
        <v>149</v>
      </c>
      <c r="BR3">
        <v>188</v>
      </c>
      <c r="BS3">
        <v>167</v>
      </c>
      <c r="BT3">
        <v>163</v>
      </c>
      <c r="BU3" s="6">
        <v>3738</v>
      </c>
      <c r="BV3" s="6">
        <v>4592</v>
      </c>
      <c r="BW3" s="6">
        <v>4511</v>
      </c>
      <c r="BX3" s="3">
        <f t="shared" si="8"/>
        <v>17485</v>
      </c>
      <c r="BY3">
        <f t="shared" si="9"/>
        <v>680</v>
      </c>
      <c r="BZ3">
        <f t="shared" si="10"/>
        <v>679</v>
      </c>
      <c r="CA3">
        <f t="shared" si="11"/>
        <v>653</v>
      </c>
      <c r="CB3">
        <f t="shared" si="12"/>
        <v>663</v>
      </c>
      <c r="CC3">
        <f t="shared" si="13"/>
        <v>628</v>
      </c>
      <c r="CD3">
        <f t="shared" si="14"/>
        <v>674</v>
      </c>
      <c r="CE3">
        <f t="shared" si="15"/>
        <v>667</v>
      </c>
    </row>
    <row r="4" spans="1:83" ht="14.25">
      <c r="A4" t="s">
        <v>41</v>
      </c>
      <c r="B4">
        <v>3</v>
      </c>
      <c r="C4">
        <v>3</v>
      </c>
      <c r="D4">
        <f>SUM(C4-B4)</f>
        <v>0</v>
      </c>
      <c r="E4" t="s">
        <v>42</v>
      </c>
      <c r="F4" s="8">
        <f>SUM(BU4)/(L4)</f>
        <v>189.4375</v>
      </c>
      <c r="G4" s="8">
        <f>SUM(BV4)/(M4)</f>
        <v>185.6875</v>
      </c>
      <c r="H4" s="8" t="e">
        <f t="shared" si="16"/>
        <v>#DIV/0!</v>
      </c>
      <c r="I4" s="8">
        <f t="shared" si="0"/>
        <v>185.5</v>
      </c>
      <c r="J4" s="8" t="s">
        <v>66</v>
      </c>
      <c r="K4" s="10">
        <f>'[1]Sheet1'!$V$11</f>
        <v>171.70851851851853</v>
      </c>
      <c r="L4" s="6">
        <v>16</v>
      </c>
      <c r="M4" s="6">
        <v>16</v>
      </c>
      <c r="N4" s="6">
        <v>0</v>
      </c>
      <c r="O4" s="6">
        <f t="shared" si="2"/>
        <v>8</v>
      </c>
      <c r="P4" s="12">
        <f t="shared" si="3"/>
        <v>40</v>
      </c>
      <c r="Q4" s="4">
        <f>SUM(206+P4)</f>
        <v>246</v>
      </c>
      <c r="R4">
        <v>0</v>
      </c>
      <c r="S4">
        <v>0</v>
      </c>
      <c r="T4">
        <v>0</v>
      </c>
      <c r="U4">
        <v>0</v>
      </c>
      <c r="V4">
        <v>0</v>
      </c>
      <c r="W4">
        <v>245</v>
      </c>
      <c r="X4">
        <v>220</v>
      </c>
      <c r="Y4">
        <v>247</v>
      </c>
      <c r="Z4">
        <v>246</v>
      </c>
      <c r="AA4">
        <v>237</v>
      </c>
      <c r="AB4">
        <v>241</v>
      </c>
      <c r="AC4">
        <v>0</v>
      </c>
      <c r="AD4" s="6">
        <f t="shared" si="4"/>
        <v>209</v>
      </c>
      <c r="AE4" s="3">
        <f t="shared" si="5"/>
        <v>247</v>
      </c>
      <c r="AF4">
        <v>0</v>
      </c>
      <c r="AG4">
        <v>0</v>
      </c>
      <c r="AH4">
        <v>0</v>
      </c>
      <c r="AI4">
        <v>0</v>
      </c>
      <c r="AJ4">
        <v>788</v>
      </c>
      <c r="AK4">
        <v>762</v>
      </c>
      <c r="AL4">
        <v>874</v>
      </c>
      <c r="AM4">
        <v>783</v>
      </c>
      <c r="AN4">
        <v>805</v>
      </c>
      <c r="AO4">
        <v>783</v>
      </c>
      <c r="AP4">
        <v>0</v>
      </c>
      <c r="AQ4" s="6">
        <f t="shared" si="6"/>
        <v>794</v>
      </c>
      <c r="AR4" s="3">
        <f t="shared" si="7"/>
        <v>874</v>
      </c>
      <c r="AS4">
        <v>175</v>
      </c>
      <c r="AT4">
        <v>209</v>
      </c>
      <c r="AU4">
        <v>209</v>
      </c>
      <c r="AV4">
        <v>201</v>
      </c>
      <c r="BE4">
        <v>179</v>
      </c>
      <c r="BF4">
        <v>152</v>
      </c>
      <c r="BG4">
        <v>174</v>
      </c>
      <c r="BH4">
        <v>185</v>
      </c>
      <c r="BU4" s="6">
        <v>3031</v>
      </c>
      <c r="BV4" s="6">
        <v>2971</v>
      </c>
      <c r="BW4" s="6">
        <v>0</v>
      </c>
      <c r="BX4" s="3">
        <f t="shared" si="8"/>
        <v>7486</v>
      </c>
      <c r="BY4">
        <f t="shared" si="9"/>
        <v>794</v>
      </c>
      <c r="BZ4">
        <f t="shared" si="10"/>
        <v>0</v>
      </c>
      <c r="CA4">
        <f t="shared" si="11"/>
        <v>0</v>
      </c>
      <c r="CB4">
        <f t="shared" si="12"/>
        <v>690</v>
      </c>
      <c r="CC4">
        <f t="shared" si="13"/>
        <v>0</v>
      </c>
      <c r="CD4">
        <f t="shared" si="14"/>
        <v>0</v>
      </c>
      <c r="CE4">
        <f t="shared" si="15"/>
        <v>0</v>
      </c>
    </row>
    <row r="5" spans="1:83" ht="14.25">
      <c r="A5" t="s">
        <v>43</v>
      </c>
      <c r="B5">
        <v>4</v>
      </c>
      <c r="C5">
        <v>4</v>
      </c>
      <c r="D5">
        <v>0</v>
      </c>
      <c r="E5" t="s">
        <v>44</v>
      </c>
      <c r="F5" s="8" t="e">
        <f>SUM(BU5)/(L5)</f>
        <v>#DIV/0!</v>
      </c>
      <c r="G5" s="8">
        <f>SUM(BV5)/(M5)</f>
        <v>67.25</v>
      </c>
      <c r="H5" s="8" t="e">
        <f t="shared" si="16"/>
        <v>#DIV/0!</v>
      </c>
      <c r="I5" s="8" t="e">
        <f t="shared" si="0"/>
        <v>#DIV/0!</v>
      </c>
      <c r="J5" s="8" t="s">
        <v>67</v>
      </c>
      <c r="K5" s="10" t="e">
        <f>'[1]Sheet1'!$V$137</f>
        <v>#DIV/0!</v>
      </c>
      <c r="L5" s="6">
        <v>0</v>
      </c>
      <c r="M5" s="6">
        <v>4</v>
      </c>
      <c r="N5" s="6">
        <v>0</v>
      </c>
      <c r="O5" s="6">
        <f t="shared" si="2"/>
        <v>0</v>
      </c>
      <c r="P5" s="12">
        <f t="shared" si="3"/>
        <v>4</v>
      </c>
      <c r="Q5" s="4">
        <f>SUM(0+P5)</f>
        <v>4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90</v>
      </c>
      <c r="AC5">
        <v>0</v>
      </c>
      <c r="AD5" s="6">
        <f t="shared" si="4"/>
        <v>0</v>
      </c>
      <c r="AE5" s="3">
        <f t="shared" si="5"/>
        <v>90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269</v>
      </c>
      <c r="AP5">
        <v>0</v>
      </c>
      <c r="AQ5" s="6">
        <f t="shared" si="6"/>
        <v>0</v>
      </c>
      <c r="AR5" s="3">
        <f t="shared" si="7"/>
        <v>269</v>
      </c>
      <c r="BU5" s="6">
        <v>0</v>
      </c>
      <c r="BV5" s="6">
        <v>269</v>
      </c>
      <c r="BW5" s="6">
        <v>0</v>
      </c>
      <c r="BX5" s="3">
        <f t="shared" si="8"/>
        <v>269</v>
      </c>
      <c r="BY5">
        <f t="shared" si="9"/>
        <v>0</v>
      </c>
      <c r="BZ5">
        <f t="shared" si="10"/>
        <v>0</v>
      </c>
      <c r="CA5">
        <f t="shared" si="11"/>
        <v>0</v>
      </c>
      <c r="CB5">
        <f t="shared" si="12"/>
        <v>0</v>
      </c>
      <c r="CC5">
        <f t="shared" si="13"/>
        <v>0</v>
      </c>
      <c r="CD5">
        <f t="shared" si="14"/>
        <v>0</v>
      </c>
      <c r="CE5">
        <f t="shared" si="15"/>
        <v>0</v>
      </c>
    </row>
    <row r="6" spans="1:83" ht="14.25">
      <c r="A6" t="s">
        <v>45</v>
      </c>
      <c r="B6">
        <v>5</v>
      </c>
      <c r="C6">
        <v>5</v>
      </c>
      <c r="D6">
        <v>0</v>
      </c>
      <c r="E6" t="s">
        <v>46</v>
      </c>
      <c r="F6" s="8">
        <f>SUM(BU6)/(L6)</f>
        <v>156.625</v>
      </c>
      <c r="G6" s="8">
        <f>SUM(BV6)/(M6)</f>
        <v>150.17857142857142</v>
      </c>
      <c r="H6" s="8">
        <f t="shared" si="16"/>
        <v>150.9</v>
      </c>
      <c r="I6" s="8">
        <f t="shared" si="0"/>
        <v>150.03571428571428</v>
      </c>
      <c r="J6" s="8">
        <f t="shared" si="1"/>
        <v>151.83</v>
      </c>
      <c r="K6" s="10">
        <f>'[1]Sheet1'!$V$32</f>
        <v>146.88732142857143</v>
      </c>
      <c r="L6" s="6">
        <v>24</v>
      </c>
      <c r="M6" s="6">
        <v>28</v>
      </c>
      <c r="N6" s="6">
        <v>20</v>
      </c>
      <c r="O6" s="6">
        <f t="shared" si="2"/>
        <v>28</v>
      </c>
      <c r="P6" s="12">
        <f t="shared" si="3"/>
        <v>100</v>
      </c>
      <c r="Q6" s="4">
        <f>SUM(555+P6)</f>
        <v>655</v>
      </c>
      <c r="R6">
        <v>173</v>
      </c>
      <c r="S6">
        <v>162</v>
      </c>
      <c r="T6">
        <v>0</v>
      </c>
      <c r="U6">
        <v>199</v>
      </c>
      <c r="V6">
        <v>201</v>
      </c>
      <c r="W6">
        <v>183</v>
      </c>
      <c r="X6">
        <v>224</v>
      </c>
      <c r="Y6">
        <v>191</v>
      </c>
      <c r="Z6">
        <v>225</v>
      </c>
      <c r="AA6">
        <v>200</v>
      </c>
      <c r="AB6">
        <v>188</v>
      </c>
      <c r="AC6">
        <v>177</v>
      </c>
      <c r="AD6" s="6">
        <f t="shared" si="4"/>
        <v>189</v>
      </c>
      <c r="AE6" s="3">
        <f t="shared" si="5"/>
        <v>225</v>
      </c>
      <c r="AF6">
        <v>532</v>
      </c>
      <c r="AG6">
        <v>0</v>
      </c>
      <c r="AH6">
        <v>650</v>
      </c>
      <c r="AI6">
        <v>636</v>
      </c>
      <c r="AJ6">
        <v>636</v>
      </c>
      <c r="AK6">
        <v>756</v>
      </c>
      <c r="AL6">
        <v>716</v>
      </c>
      <c r="AM6">
        <v>743</v>
      </c>
      <c r="AN6">
        <v>670</v>
      </c>
      <c r="AO6">
        <v>678</v>
      </c>
      <c r="AP6">
        <v>643</v>
      </c>
      <c r="AQ6" s="6">
        <f t="shared" si="6"/>
        <v>676</v>
      </c>
      <c r="AR6" s="3">
        <f t="shared" si="7"/>
        <v>756</v>
      </c>
      <c r="AS6">
        <v>142</v>
      </c>
      <c r="AT6">
        <v>130</v>
      </c>
      <c r="AU6">
        <v>136</v>
      </c>
      <c r="AV6">
        <v>147</v>
      </c>
      <c r="AW6">
        <v>189</v>
      </c>
      <c r="AX6">
        <v>170</v>
      </c>
      <c r="AY6">
        <v>150</v>
      </c>
      <c r="AZ6">
        <v>167</v>
      </c>
      <c r="BA6">
        <v>156</v>
      </c>
      <c r="BB6">
        <v>124</v>
      </c>
      <c r="BC6">
        <v>156</v>
      </c>
      <c r="BD6">
        <v>156</v>
      </c>
      <c r="BE6">
        <v>143</v>
      </c>
      <c r="BF6">
        <v>145</v>
      </c>
      <c r="BG6">
        <v>143</v>
      </c>
      <c r="BH6">
        <v>176</v>
      </c>
      <c r="BI6">
        <v>146</v>
      </c>
      <c r="BJ6">
        <v>184</v>
      </c>
      <c r="BK6">
        <v>167</v>
      </c>
      <c r="BL6">
        <v>121</v>
      </c>
      <c r="BM6">
        <v>127</v>
      </c>
      <c r="BN6">
        <v>143</v>
      </c>
      <c r="BO6">
        <v>140</v>
      </c>
      <c r="BP6">
        <v>143</v>
      </c>
      <c r="BQ6">
        <v>135</v>
      </c>
      <c r="BR6">
        <v>148</v>
      </c>
      <c r="BS6">
        <v>172</v>
      </c>
      <c r="BT6">
        <v>145</v>
      </c>
      <c r="BU6" s="6">
        <v>3759</v>
      </c>
      <c r="BV6" s="6">
        <v>4205</v>
      </c>
      <c r="BW6" s="6">
        <v>3018</v>
      </c>
      <c r="BX6" s="3">
        <f t="shared" si="8"/>
        <v>15183</v>
      </c>
      <c r="BY6">
        <f t="shared" si="9"/>
        <v>555</v>
      </c>
      <c r="BZ6">
        <f t="shared" si="10"/>
        <v>676</v>
      </c>
      <c r="CA6">
        <f t="shared" si="11"/>
        <v>592</v>
      </c>
      <c r="CB6">
        <f t="shared" si="12"/>
        <v>607</v>
      </c>
      <c r="CC6">
        <f t="shared" si="13"/>
        <v>618</v>
      </c>
      <c r="CD6">
        <f t="shared" si="14"/>
        <v>553</v>
      </c>
      <c r="CE6">
        <f t="shared" si="15"/>
        <v>600</v>
      </c>
    </row>
    <row r="7" spans="1:83" ht="14.25">
      <c r="A7" t="s">
        <v>45</v>
      </c>
      <c r="B7">
        <v>6</v>
      </c>
      <c r="C7">
        <v>6</v>
      </c>
      <c r="D7">
        <v>0</v>
      </c>
      <c r="E7" t="s">
        <v>47</v>
      </c>
      <c r="F7" s="8">
        <f>SUM(BU7)/(L7)</f>
        <v>134.75</v>
      </c>
      <c r="G7" s="8">
        <f>SUM(BV7)/(M7)</f>
        <v>144.57142857142858</v>
      </c>
      <c r="H7" s="8">
        <f t="shared" si="16"/>
        <v>141.29166666666666</v>
      </c>
      <c r="I7" s="8">
        <f t="shared" si="0"/>
        <v>141.82142857142858</v>
      </c>
      <c r="J7" s="8">
        <f t="shared" si="1"/>
        <v>140.58333333333334</v>
      </c>
      <c r="K7" s="10">
        <f>'[1]Sheet1'!$V$59</f>
        <v>123.2875</v>
      </c>
      <c r="L7" s="6">
        <v>28</v>
      </c>
      <c r="M7" s="6">
        <v>28</v>
      </c>
      <c r="N7" s="6">
        <v>24</v>
      </c>
      <c r="O7" s="6">
        <f t="shared" si="2"/>
        <v>28</v>
      </c>
      <c r="P7" s="12">
        <f t="shared" si="3"/>
        <v>108</v>
      </c>
      <c r="Q7" s="4">
        <f>SUM(288+P7)</f>
        <v>396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170</v>
      </c>
      <c r="Y7">
        <v>185</v>
      </c>
      <c r="Z7">
        <v>182</v>
      </c>
      <c r="AA7">
        <v>180</v>
      </c>
      <c r="AB7">
        <v>190</v>
      </c>
      <c r="AC7">
        <v>173</v>
      </c>
      <c r="AD7" s="6">
        <f t="shared" si="4"/>
        <v>180</v>
      </c>
      <c r="AE7" s="3">
        <f t="shared" si="5"/>
        <v>190</v>
      </c>
      <c r="AF7">
        <v>0</v>
      </c>
      <c r="AG7">
        <v>0</v>
      </c>
      <c r="AH7">
        <v>0</v>
      </c>
      <c r="AI7">
        <v>0</v>
      </c>
      <c r="AJ7">
        <v>0</v>
      </c>
      <c r="AK7">
        <v>530</v>
      </c>
      <c r="AL7">
        <v>559</v>
      </c>
      <c r="AM7">
        <v>557</v>
      </c>
      <c r="AN7">
        <v>629</v>
      </c>
      <c r="AO7">
        <v>632</v>
      </c>
      <c r="AP7">
        <v>609</v>
      </c>
      <c r="AQ7" s="6">
        <f t="shared" si="6"/>
        <v>628</v>
      </c>
      <c r="AR7" s="3">
        <f t="shared" si="7"/>
        <v>632</v>
      </c>
      <c r="AS7">
        <v>104</v>
      </c>
      <c r="AT7">
        <v>115</v>
      </c>
      <c r="AU7">
        <v>129</v>
      </c>
      <c r="AV7">
        <v>138</v>
      </c>
      <c r="AW7">
        <v>122</v>
      </c>
      <c r="AX7">
        <v>147</v>
      </c>
      <c r="AY7">
        <v>180</v>
      </c>
      <c r="AZ7">
        <v>120</v>
      </c>
      <c r="BA7">
        <v>151</v>
      </c>
      <c r="BB7">
        <v>155</v>
      </c>
      <c r="BC7">
        <v>121</v>
      </c>
      <c r="BD7">
        <v>147</v>
      </c>
      <c r="BE7">
        <v>126</v>
      </c>
      <c r="BF7">
        <v>136</v>
      </c>
      <c r="BG7">
        <v>136</v>
      </c>
      <c r="BH7">
        <v>178</v>
      </c>
      <c r="BI7">
        <v>147</v>
      </c>
      <c r="BJ7">
        <v>159</v>
      </c>
      <c r="BK7">
        <v>159</v>
      </c>
      <c r="BL7">
        <v>163</v>
      </c>
      <c r="BM7">
        <v>154</v>
      </c>
      <c r="BN7">
        <v>126</v>
      </c>
      <c r="BO7">
        <v>166</v>
      </c>
      <c r="BP7">
        <v>147</v>
      </c>
      <c r="BQ7">
        <v>147</v>
      </c>
      <c r="BR7">
        <v>130</v>
      </c>
      <c r="BS7">
        <v>125</v>
      </c>
      <c r="BT7">
        <v>143</v>
      </c>
      <c r="BU7" s="6">
        <v>3773</v>
      </c>
      <c r="BV7" s="6">
        <v>4048</v>
      </c>
      <c r="BW7" s="6">
        <v>3391</v>
      </c>
      <c r="BX7" s="3">
        <f t="shared" si="8"/>
        <v>15183</v>
      </c>
      <c r="BY7">
        <f t="shared" si="9"/>
        <v>486</v>
      </c>
      <c r="BZ7">
        <f t="shared" si="10"/>
        <v>569</v>
      </c>
      <c r="CA7">
        <f t="shared" si="11"/>
        <v>574</v>
      </c>
      <c r="CB7">
        <f t="shared" si="12"/>
        <v>576</v>
      </c>
      <c r="CC7">
        <f t="shared" si="13"/>
        <v>628</v>
      </c>
      <c r="CD7">
        <f t="shared" si="14"/>
        <v>593</v>
      </c>
      <c r="CE7">
        <f t="shared" si="15"/>
        <v>545</v>
      </c>
    </row>
    <row r="8" spans="6:16" ht="14.25">
      <c r="F8" s="8"/>
      <c r="G8" s="8"/>
      <c r="H8" s="8"/>
      <c r="I8" s="8"/>
      <c r="J8" s="8"/>
      <c r="K8" s="10"/>
      <c r="P8" s="12"/>
    </row>
    <row r="9" spans="6:16" ht="14.25">
      <c r="F9" s="8"/>
      <c r="G9" s="8"/>
      <c r="H9" s="8"/>
      <c r="I9" s="8"/>
      <c r="J9" s="8"/>
      <c r="K9" s="10"/>
      <c r="P9" s="1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9.28125" style="0" customWidth="1"/>
    <col min="2" max="2" width="23.00390625" style="0" customWidth="1"/>
    <col min="3" max="3" width="19.28125" style="0" customWidth="1"/>
    <col min="4" max="4" width="11.7109375" style="0" customWidth="1"/>
    <col min="5" max="8" width="11.28125" style="0" customWidth="1"/>
  </cols>
  <sheetData>
    <row r="1" spans="1:15" ht="14.25">
      <c r="A1" s="1" t="s">
        <v>0</v>
      </c>
      <c r="B1" s="1" t="s">
        <v>9</v>
      </c>
      <c r="C1" s="1" t="s">
        <v>3</v>
      </c>
      <c r="D1" s="1" t="s">
        <v>23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14</v>
      </c>
      <c r="J1" s="1" t="s">
        <v>23</v>
      </c>
      <c r="K1" s="1" t="s">
        <v>24</v>
      </c>
      <c r="L1" s="1" t="s">
        <v>25</v>
      </c>
      <c r="M1" s="1" t="s">
        <v>26</v>
      </c>
      <c r="N1" s="1" t="s">
        <v>27</v>
      </c>
      <c r="O1" s="1" t="s">
        <v>14</v>
      </c>
    </row>
    <row r="2" spans="1:15" ht="14.25">
      <c r="A2">
        <v>1</v>
      </c>
      <c r="B2" t="s">
        <v>20</v>
      </c>
      <c r="C2" t="s">
        <v>19</v>
      </c>
      <c r="D2">
        <v>177</v>
      </c>
      <c r="E2">
        <v>173</v>
      </c>
      <c r="F2">
        <v>174</v>
      </c>
      <c r="G2">
        <v>134</v>
      </c>
      <c r="H2" s="3">
        <f aca="true" t="shared" si="0" ref="H2:H7">MAX(D2:G2)</f>
        <v>177</v>
      </c>
      <c r="I2" s="4">
        <v>177</v>
      </c>
      <c r="J2">
        <v>577</v>
      </c>
      <c r="K2">
        <v>532</v>
      </c>
      <c r="L2">
        <v>632</v>
      </c>
      <c r="M2">
        <v>474</v>
      </c>
      <c r="N2" s="3">
        <f aca="true" t="shared" si="1" ref="N2:N7">MAX(J2:M2)</f>
        <v>632</v>
      </c>
      <c r="O2" s="4">
        <v>632</v>
      </c>
    </row>
    <row r="3" spans="1:15" ht="14.25">
      <c r="A3">
        <v>2</v>
      </c>
      <c r="B3" t="s">
        <v>29</v>
      </c>
      <c r="C3" t="s">
        <v>30</v>
      </c>
      <c r="D3">
        <v>202</v>
      </c>
      <c r="E3">
        <v>194</v>
      </c>
      <c r="F3">
        <v>209</v>
      </c>
      <c r="G3">
        <v>199</v>
      </c>
      <c r="H3" s="3">
        <f t="shared" si="0"/>
        <v>209</v>
      </c>
      <c r="I3" s="4">
        <v>257</v>
      </c>
      <c r="J3">
        <v>686</v>
      </c>
      <c r="K3">
        <v>682</v>
      </c>
      <c r="L3">
        <v>698</v>
      </c>
      <c r="M3">
        <v>680</v>
      </c>
      <c r="N3" s="3">
        <f t="shared" si="1"/>
        <v>698</v>
      </c>
      <c r="O3" s="4">
        <v>787</v>
      </c>
    </row>
    <row r="4" spans="1:15" ht="14.25">
      <c r="A4">
        <v>3</v>
      </c>
      <c r="B4" t="s">
        <v>41</v>
      </c>
      <c r="C4" t="s">
        <v>42</v>
      </c>
      <c r="D4">
        <v>237</v>
      </c>
      <c r="E4">
        <v>241</v>
      </c>
      <c r="F4">
        <v>0</v>
      </c>
      <c r="G4">
        <v>209</v>
      </c>
      <c r="H4" s="3">
        <f t="shared" si="0"/>
        <v>241</v>
      </c>
      <c r="I4" s="4">
        <v>247</v>
      </c>
      <c r="J4">
        <v>805</v>
      </c>
      <c r="K4">
        <v>783</v>
      </c>
      <c r="L4">
        <v>0</v>
      </c>
      <c r="M4">
        <v>794</v>
      </c>
      <c r="N4" s="3">
        <f t="shared" si="1"/>
        <v>805</v>
      </c>
      <c r="O4" s="4">
        <v>874</v>
      </c>
    </row>
    <row r="5" spans="1:15" ht="14.25">
      <c r="A5">
        <v>4</v>
      </c>
      <c r="B5" t="s">
        <v>43</v>
      </c>
      <c r="C5" t="s">
        <v>44</v>
      </c>
      <c r="D5">
        <v>0</v>
      </c>
      <c r="E5">
        <v>90</v>
      </c>
      <c r="F5">
        <v>0</v>
      </c>
      <c r="G5">
        <v>0</v>
      </c>
      <c r="H5" s="3">
        <f t="shared" si="0"/>
        <v>90</v>
      </c>
      <c r="I5" s="4">
        <v>90</v>
      </c>
      <c r="J5">
        <v>0</v>
      </c>
      <c r="K5">
        <v>269</v>
      </c>
      <c r="L5">
        <v>0</v>
      </c>
      <c r="M5">
        <v>0</v>
      </c>
      <c r="N5" s="3">
        <f t="shared" si="1"/>
        <v>269</v>
      </c>
      <c r="O5" s="4">
        <v>269</v>
      </c>
    </row>
    <row r="6" spans="1:15" ht="14.25">
      <c r="A6">
        <v>5</v>
      </c>
      <c r="B6" t="s">
        <v>45</v>
      </c>
      <c r="C6" t="s">
        <v>46</v>
      </c>
      <c r="D6">
        <v>200</v>
      </c>
      <c r="E6">
        <v>188</v>
      </c>
      <c r="F6">
        <v>177</v>
      </c>
      <c r="G6">
        <v>189</v>
      </c>
      <c r="H6" s="3">
        <f t="shared" si="0"/>
        <v>200</v>
      </c>
      <c r="I6" s="4">
        <v>225</v>
      </c>
      <c r="J6">
        <v>670</v>
      </c>
      <c r="K6">
        <v>678</v>
      </c>
      <c r="L6">
        <v>643</v>
      </c>
      <c r="M6">
        <v>676</v>
      </c>
      <c r="N6" s="3">
        <f t="shared" si="1"/>
        <v>678</v>
      </c>
      <c r="O6" s="4">
        <v>756</v>
      </c>
    </row>
    <row r="7" spans="2:15" ht="14.25">
      <c r="B7" t="s">
        <v>45</v>
      </c>
      <c r="C7" t="s">
        <v>47</v>
      </c>
      <c r="D7">
        <v>180</v>
      </c>
      <c r="E7">
        <v>190</v>
      </c>
      <c r="F7">
        <v>173</v>
      </c>
      <c r="G7">
        <v>180</v>
      </c>
      <c r="H7" s="3">
        <f t="shared" si="0"/>
        <v>190</v>
      </c>
      <c r="I7" s="4">
        <v>190</v>
      </c>
      <c r="J7">
        <v>629</v>
      </c>
      <c r="K7">
        <v>632</v>
      </c>
      <c r="L7">
        <v>609</v>
      </c>
      <c r="M7">
        <v>628</v>
      </c>
      <c r="N7" s="3">
        <f t="shared" si="1"/>
        <v>632</v>
      </c>
      <c r="O7" s="4">
        <v>632</v>
      </c>
    </row>
    <row r="8" spans="8:15" ht="14.25">
      <c r="H8" s="3"/>
      <c r="I8" s="4"/>
      <c r="N8" s="3"/>
      <c r="O8" s="4"/>
    </row>
    <row r="9" spans="8:15" ht="14.25">
      <c r="H9" s="3"/>
      <c r="I9" s="4"/>
      <c r="N9" s="3"/>
      <c r="O9" s="4"/>
    </row>
    <row r="10" spans="8:15" ht="14.25">
      <c r="H10" s="3"/>
      <c r="I10" s="4"/>
      <c r="N10" s="3"/>
      <c r="O10" s="4"/>
    </row>
    <row r="11" spans="8:15" ht="14.25">
      <c r="H11" s="3"/>
      <c r="I11" s="4"/>
      <c r="N11" s="3"/>
      <c r="O11" s="4"/>
    </row>
    <row r="12" spans="8:15" ht="14.25">
      <c r="H12" s="3"/>
      <c r="I12" s="4"/>
      <c r="N12" s="3"/>
      <c r="O12" s="4"/>
    </row>
    <row r="13" spans="8:15" ht="14.25">
      <c r="H13" s="3"/>
      <c r="I13" s="4"/>
      <c r="N13" s="3"/>
      <c r="O13" s="4"/>
    </row>
    <row r="14" spans="8:15" ht="14.25">
      <c r="H14" s="3"/>
      <c r="I14" s="4"/>
      <c r="N14" s="3"/>
      <c r="O14" s="4"/>
    </row>
    <row r="15" spans="8:15" ht="14.25">
      <c r="H15" s="3"/>
      <c r="I15" s="4"/>
      <c r="N15" s="3"/>
      <c r="O15" s="4"/>
    </row>
    <row r="16" spans="8:15" ht="14.25">
      <c r="H16" s="3"/>
      <c r="I16" s="4"/>
      <c r="N16" s="3"/>
      <c r="O16" s="4"/>
    </row>
    <row r="17" spans="8:15" ht="14.25">
      <c r="H17" s="3"/>
      <c r="I17" s="4"/>
      <c r="N17" s="3"/>
      <c r="O17" s="4"/>
    </row>
    <row r="18" spans="8:15" ht="14.25">
      <c r="H18" s="3"/>
      <c r="I18" s="4"/>
      <c r="N18" s="3"/>
      <c r="O18" s="4"/>
    </row>
    <row r="19" spans="8:15" ht="14.25">
      <c r="H19" s="3"/>
      <c r="I19" s="4"/>
      <c r="N19" s="3"/>
      <c r="O19" s="4"/>
    </row>
    <row r="20" spans="8:15" ht="14.25">
      <c r="H20" s="3"/>
      <c r="I20" s="4"/>
      <c r="N20" s="3"/>
      <c r="O20" s="4"/>
    </row>
    <row r="21" spans="8:15" ht="14.25">
      <c r="H21" s="3"/>
      <c r="I21" s="4"/>
      <c r="N21" s="3"/>
      <c r="O21" s="4"/>
    </row>
    <row r="22" spans="8:15" ht="14.25">
      <c r="H22" s="3"/>
      <c r="I22" s="4"/>
      <c r="N22" s="3"/>
      <c r="O22" s="4"/>
    </row>
    <row r="23" spans="8:15" ht="14.25">
      <c r="H23" s="3"/>
      <c r="I23" s="4"/>
      <c r="N23" s="3"/>
      <c r="O23" s="4"/>
    </row>
    <row r="24" spans="8:15" ht="14.25">
      <c r="H24" s="3"/>
      <c r="I24" s="4"/>
      <c r="N24" s="3"/>
      <c r="O24" s="4"/>
    </row>
    <row r="25" spans="8:15" ht="14.25">
      <c r="H25" s="3"/>
      <c r="I25" s="4"/>
      <c r="N25" s="3"/>
      <c r="O25" s="4"/>
    </row>
    <row r="26" spans="8:15" ht="14.25">
      <c r="H26" s="3"/>
      <c r="I26" s="4"/>
      <c r="N26" s="3"/>
      <c r="O26" s="4"/>
    </row>
    <row r="27" spans="8:15" ht="14.25">
      <c r="H27" s="3"/>
      <c r="I27" s="4"/>
      <c r="N27" s="3"/>
      <c r="O27" s="4"/>
    </row>
    <row r="28" spans="8:15" ht="14.25">
      <c r="H28" s="3"/>
      <c r="I28" s="4"/>
      <c r="N28" s="3"/>
      <c r="O28" s="4"/>
    </row>
    <row r="29" spans="8:15" ht="14.25">
      <c r="H29" s="3"/>
      <c r="I29" s="4"/>
      <c r="N29" s="3"/>
      <c r="O29" s="4"/>
    </row>
    <row r="30" spans="8:15" ht="14.25">
      <c r="H30" s="3"/>
      <c r="I30" s="4"/>
      <c r="N30" s="3"/>
      <c r="O30" s="4"/>
    </row>
    <row r="31" spans="8:15" ht="14.25">
      <c r="H31" s="3"/>
      <c r="I31" s="4"/>
      <c r="N31" s="3"/>
      <c r="O31" s="4"/>
    </row>
    <row r="32" spans="8:15" ht="14.25">
      <c r="H32" s="3"/>
      <c r="I32" s="4"/>
      <c r="N32" s="3"/>
      <c r="O32" s="4"/>
    </row>
    <row r="33" spans="8:15" ht="14.25">
      <c r="H33" s="3"/>
      <c r="I33" s="4"/>
      <c r="N33" s="3"/>
      <c r="O33" s="4"/>
    </row>
    <row r="34" spans="8:15" ht="14.25">
      <c r="H34" s="3"/>
      <c r="I34" s="4"/>
      <c r="N34" s="3"/>
      <c r="O34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Edgars31</dc:creator>
  <cp:keywords/>
  <dc:description/>
  <cp:lastModifiedBy>svetl</cp:lastModifiedBy>
  <cp:lastPrinted>2015-12-11T12:31:40Z</cp:lastPrinted>
  <dcterms:created xsi:type="dcterms:W3CDTF">2015-12-11T12:31:55Z</dcterms:created>
  <dcterms:modified xsi:type="dcterms:W3CDTF">2023-04-26T12:53:16Z</dcterms:modified>
  <cp:category/>
  <cp:version/>
  <cp:contentType/>
  <cp:contentStatus/>
</cp:coreProperties>
</file>