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<sst xmlns="http://schemas.openxmlformats.org/spreadsheetml/2006/main" count="203" uniqueCount="80">
  <si>
    <t>Vieta</t>
  </si>
  <si>
    <t>I.T.V.</t>
  </si>
  <si>
    <t>K./KR.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</si>
  <si>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</si>
  <si>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</si>
  <si>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</si>
  <si>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</si>
  <si>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</si>
  <si>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</si>
  <si>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</si>
  <si>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</si>
  <si>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</si>
  <si>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</si>
  <si>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</si>
  <si>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</si>
  <si>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</si>
  <si>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</si>
  <si>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</si>
  <si>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</si>
  <si>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</si>
  <si>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</si>
  <si>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</si>
  <si>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</si>
  <si>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</si>
  <si>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</si>
  <si>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Spēles 1.kārta</t>
  </si>
  <si>
    <t>Vidējais bez handikapa 1.kārta</t>
  </si>
  <si>
    <t>Korness</t>
  </si>
  <si>
    <t>Gints Adakovskis</t>
  </si>
  <si>
    <t>Sigutis Briedis</t>
  </si>
  <si>
    <t>Vladimirs Nahodkins</t>
  </si>
  <si>
    <t>Valdis Skudra</t>
  </si>
  <si>
    <t>Aleksejs Vladimirovs</t>
  </si>
  <si>
    <t>Jānis Adakovskis</t>
  </si>
  <si>
    <t>Jurijs Kuncevičs</t>
  </si>
  <si>
    <t>Nikita Bobrovs</t>
  </si>
  <si>
    <t>Maksims Jemeļjanovs</t>
  </si>
  <si>
    <t>Aleksejs Tomaševskis</t>
  </si>
  <si>
    <t>Artūrs Maslovs</t>
  </si>
  <si>
    <t>Rolands Landsbergs</t>
  </si>
  <si>
    <t>RTU</t>
  </si>
  <si>
    <t>Māris Umbraško</t>
  </si>
  <si>
    <t>Rihards Zābers</t>
  </si>
  <si>
    <t>Šarmageddon</t>
  </si>
  <si>
    <t>Jānis Zālītis</t>
  </si>
  <si>
    <t>Aleksandrs Ručevics</t>
  </si>
  <si>
    <t>Eduards Ručevics</t>
  </si>
  <si>
    <t>Valentīns Giņko</t>
  </si>
  <si>
    <t>Māris Briedis</t>
  </si>
  <si>
    <t>WishFish</t>
  </si>
  <si>
    <t>Jaunie Buki</t>
  </si>
  <si>
    <t>Ivars Vinters</t>
  </si>
  <si>
    <t>Toms Pultraks</t>
  </si>
  <si>
    <t>Mārtiņš Vilnis</t>
  </si>
  <si>
    <t>Pārdaugava</t>
  </si>
  <si>
    <t>Ivars Vizulis</t>
  </si>
  <si>
    <t>Artūrs Poišs</t>
  </si>
  <si>
    <t>Nikolajs Ļebedevs</t>
  </si>
  <si>
    <t>SIB</t>
  </si>
  <si>
    <t>Nauris Zīds</t>
  </si>
  <si>
    <t>Artūrs Kaļiņins</t>
  </si>
  <si>
    <t>Jēkabs Atvars</t>
  </si>
  <si>
    <t>Guntars Beisons</t>
  </si>
  <si>
    <t>(17.ABL)</t>
  </si>
  <si>
    <t>19.09.</t>
  </si>
  <si>
    <t>26.09.</t>
  </si>
  <si>
    <t>03.10.</t>
  </si>
  <si>
    <t>10.10.</t>
  </si>
  <si>
    <t>17.10.</t>
  </si>
  <si>
    <t>24.10.</t>
  </si>
  <si>
    <t>31.10.</t>
  </si>
  <si>
    <t>Summa 19.09.(4.spēles)</t>
  </si>
  <si>
    <t>Summa 26.09.(4.spēles)</t>
  </si>
  <si>
    <t>Summa 03.10.(4.spēles)</t>
  </si>
  <si>
    <t>Summa 10.10.(4.spēles)</t>
  </si>
  <si>
    <t>Summa 17.10.(4.spēles)</t>
  </si>
  <si>
    <t>Summa 24.10.(4.spēles)</t>
  </si>
  <si>
    <t>Summa 31.10.(4.spēles)</t>
  </si>
  <si>
    <t>NB Rīga</t>
  </si>
  <si>
    <t>Arvils Sproģis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</si>
</sst>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2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">
          <cell r="W13">
            <v>202.20166666666668</v>
          </cell>
        </row>
        <row r="31">
          <cell r="W31">
            <v>183.41833333333332</v>
          </cell>
        </row>
        <row r="42">
          <cell r="W42">
            <v>180.06889194139194</v>
          </cell>
        </row>
        <row r="45">
          <cell r="W45">
            <v>181.82</v>
          </cell>
        </row>
        <row r="50">
          <cell r="W50">
            <v>182.0972222222222</v>
          </cell>
        </row>
        <row r="51">
          <cell r="W51">
            <v>180.92035714285714</v>
          </cell>
        </row>
        <row r="58">
          <cell r="W58">
            <v>178.2605194805195</v>
          </cell>
        </row>
        <row r="59">
          <cell r="W59">
            <v>181.7671875</v>
          </cell>
        </row>
        <row r="75">
          <cell r="W75">
            <v>173.2422077922078</v>
          </cell>
        </row>
        <row r="78">
          <cell r="W78">
            <v>173.79317401960785</v>
          </cell>
        </row>
        <row r="85">
          <cell r="W85">
            <v>172.79163003663</v>
          </cell>
        </row>
        <row r="88">
          <cell r="W88">
            <v>173.3484011627907</v>
          </cell>
        </row>
        <row r="91">
          <cell r="W91">
            <v>170.9437074829932</v>
          </cell>
        </row>
        <row r="94">
          <cell r="W94">
            <v>169.6989512471655</v>
          </cell>
        </row>
        <row r="96">
          <cell r="W96">
            <v>169.08285714285714</v>
          </cell>
        </row>
        <row r="98">
          <cell r="W98">
            <v>169.95595616024187</v>
          </cell>
        </row>
        <row r="119">
          <cell r="W119">
            <v>168.69440052700924</v>
          </cell>
        </row>
        <row r="122">
          <cell r="W122">
            <v>164.31627118644067</v>
          </cell>
        </row>
        <row r="126">
          <cell r="W126">
            <v>164.55499999999998</v>
          </cell>
        </row>
        <row r="133">
          <cell r="W133">
            <v>163.75580030721966</v>
          </cell>
        </row>
        <row r="151">
          <cell r="W151">
            <v>161.4603785103785</v>
          </cell>
        </row>
        <row r="170">
          <cell r="W170">
            <v>154.3525</v>
          </cell>
        </row>
        <row r="179">
          <cell r="W179">
            <v>152.67</v>
          </cell>
        </row>
        <row r="184">
          <cell r="W184">
            <v>153.1100811688312</v>
          </cell>
        </row>
        <row r="186">
          <cell r="W186">
            <v>151.3298076923077</v>
          </cell>
        </row>
        <row r="202">
          <cell r="W202">
            <v>154.21065614617942</v>
          </cell>
        </row>
        <row r="209">
          <cell r="W209">
            <v>146.67999999999998</v>
          </cell>
        </row>
        <row r="523">
          <cell r="W523">
            <v>178.34821428571428</v>
          </cell>
        </row>
        <row r="537">
          <cell r="W537">
            <v>165.25</v>
          </cell>
        </row>
        <row r="538">
          <cell r="W538">
            <v>155.20833333333334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1"/>
  <sheetViews>
    <sheetView tabSelected="1" zoomScalePageLayoutView="0" workbookViewId="0" topLeftCell="A1">
      <selection activeCell="E3" sqref="E3"/>
    </sheetView>
  </sheetViews>
  <sheetFormatPr defaultColWidth="0" defaultRowHeight="15"/>
  <cols>
    <col min="1" max="1" width="11.57421875" style="0" customWidth="1"/>
    <col min="2" max="4" width="9.28125" style="0" customWidth="1"/>
    <col min="5" max="5" width="23.00390625" style="0" customWidth="1"/>
    <col min="6" max="6" width="15.421875" style="4" customWidth="1"/>
    <col min="7" max="7" width="15.421875" style="12" customWidth="1"/>
    <col min="8" max="8" width="15.421875" style="8" customWidth="1"/>
    <col min="9" max="9" width="10.00390625" style="5" customWidth="1"/>
    <col min="10" max="10" width="10.00390625" style="0" customWidth="1"/>
    <col min="11" max="19" width="13.28125" style="0" customWidth="1"/>
    <col min="20" max="20" width="16.00390625" style="8" customWidth="1"/>
    <col min="21" max="21" width="16.00390625" style="4" customWidth="1"/>
    <col min="22" max="30" width="11.28125" style="0" customWidth="1"/>
    <col min="31" max="31" width="13.57421875" style="8" customWidth="1"/>
    <col min="32" max="32" width="13.57421875" style="4" customWidth="1"/>
    <col min="33" max="60" width="8.8515625" style="0" customWidth="1"/>
    <col min="61" max="61" width="8.8515625" style="4" customWidth="1"/>
    <col min="62" max="67" width="8.8515625" style="0" customWidth="1"/>
    <col min="68" max="68" width="8.7109375" style="0" customWidth="1"/>
    <col min="69" max="16384" width="0" style="0" hidden="1" customWidth="1"/>
  </cols>
  <sheetData>
    <row r="1" spans="1:68" ht="14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26</v>
      </c>
      <c r="G1" s="9" t="s">
        <v>24</v>
      </c>
      <c r="H1" s="7" t="s">
        <v>25</v>
      </c>
      <c r="I1" s="6" t="s">
        <v>18</v>
      </c>
      <c r="J1" s="1" t="s">
        <v>10</v>
      </c>
      <c r="K1" s="1" t="s">
        <v>8</v>
      </c>
      <c r="L1" s="1" t="s">
        <v>9</v>
      </c>
      <c r="M1" s="1" t="s">
        <v>11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63</v>
      </c>
      <c r="T1" s="7" t="s">
        <v>4</v>
      </c>
      <c r="U1" s="2" t="s">
        <v>12</v>
      </c>
      <c r="V1" s="1" t="s">
        <v>8</v>
      </c>
      <c r="W1" s="1" t="s">
        <v>9</v>
      </c>
      <c r="X1" s="1" t="s">
        <v>11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63</v>
      </c>
      <c r="AE1" s="7" t="s">
        <v>5</v>
      </c>
      <c r="AF1" s="2" t="s">
        <v>12</v>
      </c>
      <c r="AG1" s="1" t="s">
        <v>64</v>
      </c>
      <c r="AH1" s="1" t="s">
        <v>64</v>
      </c>
      <c r="AI1" s="1" t="s">
        <v>64</v>
      </c>
      <c r="AJ1" s="1" t="s">
        <v>64</v>
      </c>
      <c r="AK1" s="1" t="s">
        <v>65</v>
      </c>
      <c r="AL1" s="1" t="s">
        <v>65</v>
      </c>
      <c r="AM1" s="1" t="s">
        <v>65</v>
      </c>
      <c r="AN1" s="1" t="s">
        <v>65</v>
      </c>
      <c r="AO1" s="1" t="s">
        <v>66</v>
      </c>
      <c r="AP1" s="1" t="s">
        <v>66</v>
      </c>
      <c r="AQ1" s="1" t="s">
        <v>66</v>
      </c>
      <c r="AR1" s="1" t="s">
        <v>66</v>
      </c>
      <c r="AS1" s="1" t="s">
        <v>67</v>
      </c>
      <c r="AT1" s="1" t="s">
        <v>67</v>
      </c>
      <c r="AU1" s="1" t="s">
        <v>67</v>
      </c>
      <c r="AV1" s="1" t="s">
        <v>67</v>
      </c>
      <c r="AW1" s="1" t="s">
        <v>68</v>
      </c>
      <c r="AX1" s="1" t="s">
        <v>68</v>
      </c>
      <c r="AY1" s="1" t="s">
        <v>68</v>
      </c>
      <c r="AZ1" s="1" t="s">
        <v>68</v>
      </c>
      <c r="BA1" s="1" t="s">
        <v>69</v>
      </c>
      <c r="BB1" s="1" t="s">
        <v>69</v>
      </c>
      <c r="BC1" s="1" t="s">
        <v>69</v>
      </c>
      <c r="BD1" s="1" t="s">
        <v>69</v>
      </c>
      <c r="BE1" s="1" t="s">
        <v>70</v>
      </c>
      <c r="BF1" s="1" t="s">
        <v>70</v>
      </c>
      <c r="BG1" s="1" t="s">
        <v>70</v>
      </c>
      <c r="BH1" s="1" t="s">
        <v>70</v>
      </c>
      <c r="BI1" s="2" t="s">
        <v>6</v>
      </c>
      <c r="BJ1" s="1" t="s">
        <v>71</v>
      </c>
      <c r="BK1" s="1" t="s">
        <v>72</v>
      </c>
      <c r="BL1" s="1" t="s">
        <v>73</v>
      </c>
      <c r="BM1" s="1" t="s">
        <v>74</v>
      </c>
      <c r="BN1" s="1" t="s">
        <v>75</v>
      </c>
      <c r="BO1" s="1" t="s">
        <v>76</v>
      </c>
      <c r="BP1" s="1" t="s">
        <v>77</v>
      </c>
    </row>
    <row r="2" spans="1:68" ht="14.25">
      <c r="A2" t="s">
        <v>27</v>
      </c>
      <c r="B2">
        <v>1</v>
      </c>
      <c r="C2">
        <v>1</v>
      </c>
      <c r="D2">
        <f aca="true" t="shared" si="0" ref="D2:D31">SUM(C2-B2)</f>
        <v>0</v>
      </c>
      <c r="E2" t="s">
        <v>28</v>
      </c>
      <c r="F2" s="3">
        <f aca="true" t="shared" si="1" ref="F2:F31">SUM(AG2:BH2)/(H2)</f>
        <v>170.46428571428572</v>
      </c>
      <c r="G2" s="10">
        <f>'[1]Sheet1'!$W$98</f>
        <v>169.95595616024187</v>
      </c>
      <c r="H2" s="8">
        <f aca="true" t="shared" si="2" ref="H2:H31">COUNT(AG2:BH2)</f>
        <v>28</v>
      </c>
      <c r="I2" s="13">
        <f>SUM(604+H2)</f>
        <v>632</v>
      </c>
      <c r="J2">
        <v>0</v>
      </c>
      <c r="K2">
        <v>0</v>
      </c>
      <c r="L2">
        <v>0</v>
      </c>
      <c r="M2">
        <v>0</v>
      </c>
      <c r="N2">
        <v>232</v>
      </c>
      <c r="O2">
        <v>228</v>
      </c>
      <c r="P2">
        <v>243</v>
      </c>
      <c r="Q2">
        <v>269</v>
      </c>
      <c r="R2">
        <v>229</v>
      </c>
      <c r="S2">
        <v>253</v>
      </c>
      <c r="T2" s="8">
        <f aca="true" t="shared" si="3" ref="T2:T31">MAX(AG2:BH2)</f>
        <v>240</v>
      </c>
      <c r="U2" s="4">
        <f>MAX(J2:T2)</f>
        <v>269</v>
      </c>
      <c r="V2">
        <v>0</v>
      </c>
      <c r="W2">
        <v>0</v>
      </c>
      <c r="X2">
        <v>0</v>
      </c>
      <c r="Y2">
        <v>782</v>
      </c>
      <c r="Z2">
        <v>826</v>
      </c>
      <c r="AA2">
        <v>760</v>
      </c>
      <c r="AB2">
        <v>839</v>
      </c>
      <c r="AC2">
        <v>798</v>
      </c>
      <c r="AD2">
        <v>803</v>
      </c>
      <c r="AE2" s="8">
        <f aca="true" t="shared" si="4" ref="AE2:AE31">MAX(BJ2:BP2)</f>
        <v>787</v>
      </c>
      <c r="AF2" s="4">
        <f>MAX(V2:AE2)</f>
        <v>839</v>
      </c>
      <c r="AG2">
        <v>180</v>
      </c>
      <c r="AH2">
        <v>132</v>
      </c>
      <c r="AI2">
        <v>155</v>
      </c>
      <c r="AJ2">
        <v>146</v>
      </c>
      <c r="AK2">
        <v>158</v>
      </c>
      <c r="AL2">
        <v>153</v>
      </c>
      <c r="AM2">
        <v>192</v>
      </c>
      <c r="AN2">
        <v>158</v>
      </c>
      <c r="AO2">
        <v>183</v>
      </c>
      <c r="AP2">
        <v>127</v>
      </c>
      <c r="AQ2">
        <v>170</v>
      </c>
      <c r="AR2">
        <v>153</v>
      </c>
      <c r="AS2">
        <v>147</v>
      </c>
      <c r="AT2">
        <v>194</v>
      </c>
      <c r="AU2">
        <v>151</v>
      </c>
      <c r="AV2">
        <v>170</v>
      </c>
      <c r="AW2">
        <v>159</v>
      </c>
      <c r="AX2">
        <v>224</v>
      </c>
      <c r="AY2">
        <v>151</v>
      </c>
      <c r="AZ2">
        <v>166</v>
      </c>
      <c r="BA2">
        <v>169</v>
      </c>
      <c r="BB2">
        <v>193</v>
      </c>
      <c r="BC2">
        <v>223</v>
      </c>
      <c r="BD2">
        <v>132</v>
      </c>
      <c r="BE2">
        <v>199</v>
      </c>
      <c r="BF2">
        <v>189</v>
      </c>
      <c r="BG2">
        <v>240</v>
      </c>
      <c r="BH2">
        <v>159</v>
      </c>
      <c r="BI2" s="4">
        <f>SUM(AG2:BH2)</f>
        <v>4773</v>
      </c>
      <c r="BJ2">
        <f>SUM(AG2:AJ2)</f>
        <v>613</v>
      </c>
      <c r="BK2">
        <f>SUM(AK2:AN2)</f>
        <v>661</v>
      </c>
      <c r="BL2">
        <f>SUM(AO2:AR2)</f>
        <v>633</v>
      </c>
      <c r="BM2">
        <f>SUM(AS2:AV2)</f>
        <v>662</v>
      </c>
      <c r="BN2">
        <f>SUM(AW2:AZ2)</f>
        <v>700</v>
      </c>
      <c r="BO2">
        <f>SUM(BA2:BD2)</f>
        <v>717</v>
      </c>
      <c r="BP2">
        <f>SUM(BE2:BH2)</f>
        <v>787</v>
      </c>
    </row>
    <row r="3" spans="1:68" ht="14.25">
      <c r="A3" t="s">
        <v>27</v>
      </c>
      <c r="B3">
        <v>2</v>
      </c>
      <c r="C3">
        <v>2</v>
      </c>
      <c r="D3">
        <f t="shared" si="0"/>
        <v>0</v>
      </c>
      <c r="E3" t="s">
        <v>29</v>
      </c>
      <c r="F3" s="3" t="e">
        <f t="shared" si="1"/>
        <v>#DIV/0!</v>
      </c>
      <c r="G3" s="10">
        <f>'[1]Sheet1'!$W$78</f>
        <v>173.79317401960785</v>
      </c>
      <c r="H3" s="8">
        <f t="shared" si="2"/>
        <v>0</v>
      </c>
      <c r="I3" s="13">
        <f>SUM(988+H3)</f>
        <v>988</v>
      </c>
      <c r="J3">
        <v>233</v>
      </c>
      <c r="K3">
        <v>236</v>
      </c>
      <c r="L3">
        <v>233</v>
      </c>
      <c r="M3">
        <v>235</v>
      </c>
      <c r="N3">
        <v>236</v>
      </c>
      <c r="O3">
        <v>224</v>
      </c>
      <c r="P3">
        <v>241</v>
      </c>
      <c r="Q3">
        <v>230</v>
      </c>
      <c r="R3">
        <v>226</v>
      </c>
      <c r="S3">
        <v>213</v>
      </c>
      <c r="T3" s="8">
        <f t="shared" si="3"/>
        <v>0</v>
      </c>
      <c r="U3" s="4">
        <f aca="true" t="shared" si="5" ref="U3:U31">MAX(J3:T3)</f>
        <v>241</v>
      </c>
      <c r="V3">
        <v>761</v>
      </c>
      <c r="W3">
        <v>797</v>
      </c>
      <c r="X3">
        <v>764</v>
      </c>
      <c r="Y3">
        <v>778</v>
      </c>
      <c r="Z3">
        <v>774</v>
      </c>
      <c r="AA3">
        <v>833</v>
      </c>
      <c r="AB3">
        <v>759</v>
      </c>
      <c r="AC3">
        <v>772</v>
      </c>
      <c r="AD3">
        <v>762</v>
      </c>
      <c r="AE3" s="8">
        <f t="shared" si="4"/>
        <v>0</v>
      </c>
      <c r="AF3" s="4">
        <f aca="true" t="shared" si="6" ref="AF3:AF31">MAX(V3:AE3)</f>
        <v>833</v>
      </c>
      <c r="BI3" s="4">
        <f aca="true" t="shared" si="7" ref="BI3:BI31">SUM(AG3:BH3)</f>
        <v>0</v>
      </c>
      <c r="BJ3">
        <f aca="true" t="shared" si="8" ref="BJ3:BJ31">SUM(AG3:AJ3)</f>
        <v>0</v>
      </c>
      <c r="BK3">
        <f aca="true" t="shared" si="9" ref="BK3:BK31">SUM(AK3:AN3)</f>
        <v>0</v>
      </c>
      <c r="BL3">
        <f aca="true" t="shared" si="10" ref="BL3:BL31">SUM(AO3:AR3)</f>
        <v>0</v>
      </c>
      <c r="BM3">
        <f aca="true" t="shared" si="11" ref="BM3:BM31">SUM(AS3:AV3)</f>
        <v>0</v>
      </c>
      <c r="BN3">
        <f aca="true" t="shared" si="12" ref="BN3:BN31">SUM(AW3:AZ3)</f>
        <v>0</v>
      </c>
      <c r="BO3">
        <f aca="true" t="shared" si="13" ref="BO3:BO31">SUM(BA3:BD3)</f>
        <v>0</v>
      </c>
      <c r="BP3">
        <f aca="true" t="shared" si="14" ref="BP3:BP31">SUM(BE3:BH3)</f>
        <v>0</v>
      </c>
    </row>
    <row r="4" spans="1:68" ht="14.25">
      <c r="A4" t="s">
        <v>49</v>
      </c>
      <c r="B4">
        <v>3</v>
      </c>
      <c r="C4">
        <v>3</v>
      </c>
      <c r="D4">
        <f t="shared" si="0"/>
        <v>0</v>
      </c>
      <c r="E4" t="s">
        <v>30</v>
      </c>
      <c r="F4" s="3">
        <f t="shared" si="1"/>
        <v>172.10714285714286</v>
      </c>
      <c r="G4" s="10">
        <f>'[1]Sheet1'!$W$151</f>
        <v>161.4603785103785</v>
      </c>
      <c r="H4" s="8">
        <f t="shared" si="2"/>
        <v>28</v>
      </c>
      <c r="I4" s="13">
        <f>SUM(998+H4)</f>
        <v>1026</v>
      </c>
      <c r="J4">
        <v>214</v>
      </c>
      <c r="K4">
        <v>212</v>
      </c>
      <c r="L4">
        <v>226</v>
      </c>
      <c r="M4">
        <v>220</v>
      </c>
      <c r="N4">
        <v>217</v>
      </c>
      <c r="O4">
        <v>218</v>
      </c>
      <c r="P4">
        <v>238</v>
      </c>
      <c r="Q4">
        <v>214</v>
      </c>
      <c r="R4">
        <v>236</v>
      </c>
      <c r="S4">
        <v>234</v>
      </c>
      <c r="T4" s="8">
        <f t="shared" si="3"/>
        <v>213</v>
      </c>
      <c r="U4" s="4">
        <f t="shared" si="5"/>
        <v>238</v>
      </c>
      <c r="V4">
        <v>716</v>
      </c>
      <c r="W4">
        <v>708</v>
      </c>
      <c r="X4">
        <v>722</v>
      </c>
      <c r="Y4">
        <v>764</v>
      </c>
      <c r="Z4">
        <v>748</v>
      </c>
      <c r="AA4">
        <v>757</v>
      </c>
      <c r="AB4">
        <v>714</v>
      </c>
      <c r="AC4">
        <v>751</v>
      </c>
      <c r="AD4">
        <v>739</v>
      </c>
      <c r="AE4" s="8">
        <f t="shared" si="4"/>
        <v>736</v>
      </c>
      <c r="AF4" s="4">
        <f t="shared" si="6"/>
        <v>764</v>
      </c>
      <c r="AG4">
        <v>171</v>
      </c>
      <c r="AH4">
        <v>158</v>
      </c>
      <c r="AI4">
        <v>171</v>
      </c>
      <c r="AJ4">
        <v>173</v>
      </c>
      <c r="AK4">
        <v>155</v>
      </c>
      <c r="AL4">
        <v>169</v>
      </c>
      <c r="AM4">
        <v>162</v>
      </c>
      <c r="AN4">
        <v>193</v>
      </c>
      <c r="AO4">
        <v>213</v>
      </c>
      <c r="AP4">
        <v>191</v>
      </c>
      <c r="AQ4">
        <v>198</v>
      </c>
      <c r="AR4">
        <v>134</v>
      </c>
      <c r="AS4">
        <v>179</v>
      </c>
      <c r="AT4">
        <v>180</v>
      </c>
      <c r="AU4">
        <v>172</v>
      </c>
      <c r="AV4">
        <v>151</v>
      </c>
      <c r="AW4">
        <v>169</v>
      </c>
      <c r="AX4">
        <v>179</v>
      </c>
      <c r="AY4">
        <v>212</v>
      </c>
      <c r="AZ4">
        <v>161</v>
      </c>
      <c r="BA4">
        <v>167</v>
      </c>
      <c r="BB4">
        <v>149</v>
      </c>
      <c r="BC4">
        <v>204</v>
      </c>
      <c r="BD4">
        <v>179</v>
      </c>
      <c r="BE4">
        <v>168</v>
      </c>
      <c r="BF4">
        <v>168</v>
      </c>
      <c r="BG4">
        <v>160</v>
      </c>
      <c r="BH4">
        <v>133</v>
      </c>
      <c r="BI4" s="4">
        <f t="shared" si="7"/>
        <v>4819</v>
      </c>
      <c r="BJ4">
        <f t="shared" si="8"/>
        <v>673</v>
      </c>
      <c r="BK4">
        <f t="shared" si="9"/>
        <v>679</v>
      </c>
      <c r="BL4">
        <f t="shared" si="10"/>
        <v>736</v>
      </c>
      <c r="BM4">
        <f t="shared" si="11"/>
        <v>682</v>
      </c>
      <c r="BN4">
        <f t="shared" si="12"/>
        <v>721</v>
      </c>
      <c r="BO4">
        <f t="shared" si="13"/>
        <v>699</v>
      </c>
      <c r="BP4">
        <f t="shared" si="14"/>
        <v>629</v>
      </c>
    </row>
    <row r="5" spans="1:68" ht="14.25">
      <c r="A5" t="s">
        <v>27</v>
      </c>
      <c r="B5">
        <v>4</v>
      </c>
      <c r="C5">
        <v>4</v>
      </c>
      <c r="D5">
        <f t="shared" si="0"/>
        <v>0</v>
      </c>
      <c r="E5" t="s">
        <v>31</v>
      </c>
      <c r="F5" s="3">
        <f t="shared" si="1"/>
        <v>166.53571428571428</v>
      </c>
      <c r="G5" s="11">
        <f>'[1]Sheet1'!$W$94</f>
        <v>169.6989512471655</v>
      </c>
      <c r="H5" s="8">
        <f t="shared" si="2"/>
        <v>28</v>
      </c>
      <c r="I5" s="13">
        <f>SUM(1039+H5)</f>
        <v>1067</v>
      </c>
      <c r="J5">
        <v>222</v>
      </c>
      <c r="K5">
        <v>213</v>
      </c>
      <c r="L5">
        <v>246</v>
      </c>
      <c r="M5">
        <v>224</v>
      </c>
      <c r="N5">
        <v>237</v>
      </c>
      <c r="O5">
        <v>230</v>
      </c>
      <c r="P5">
        <v>229</v>
      </c>
      <c r="Q5">
        <v>220</v>
      </c>
      <c r="R5">
        <v>215</v>
      </c>
      <c r="S5">
        <v>216</v>
      </c>
      <c r="T5" s="8">
        <f t="shared" si="3"/>
        <v>190</v>
      </c>
      <c r="U5" s="4">
        <f t="shared" si="5"/>
        <v>246</v>
      </c>
      <c r="V5">
        <v>754</v>
      </c>
      <c r="W5">
        <v>779</v>
      </c>
      <c r="X5">
        <v>747</v>
      </c>
      <c r="Y5">
        <v>840</v>
      </c>
      <c r="Z5">
        <v>707</v>
      </c>
      <c r="AA5">
        <v>785</v>
      </c>
      <c r="AB5">
        <v>744</v>
      </c>
      <c r="AC5">
        <v>696</v>
      </c>
      <c r="AD5">
        <v>728</v>
      </c>
      <c r="AE5" s="8">
        <f t="shared" si="4"/>
        <v>702</v>
      </c>
      <c r="AF5" s="4">
        <f t="shared" si="6"/>
        <v>840</v>
      </c>
      <c r="AG5">
        <v>190</v>
      </c>
      <c r="AH5">
        <v>147</v>
      </c>
      <c r="AI5">
        <v>146</v>
      </c>
      <c r="AJ5">
        <v>171</v>
      </c>
      <c r="AK5">
        <v>175</v>
      </c>
      <c r="AL5">
        <v>166</v>
      </c>
      <c r="AM5">
        <v>165</v>
      </c>
      <c r="AN5">
        <v>164</v>
      </c>
      <c r="AO5">
        <v>169</v>
      </c>
      <c r="AP5">
        <v>169</v>
      </c>
      <c r="AQ5">
        <v>174</v>
      </c>
      <c r="AR5">
        <v>190</v>
      </c>
      <c r="AS5">
        <v>167</v>
      </c>
      <c r="AT5">
        <v>155</v>
      </c>
      <c r="AU5">
        <v>167</v>
      </c>
      <c r="AV5">
        <v>168</v>
      </c>
      <c r="AW5">
        <v>156</v>
      </c>
      <c r="AX5">
        <v>147</v>
      </c>
      <c r="AY5">
        <v>159</v>
      </c>
      <c r="AZ5">
        <v>136</v>
      </c>
      <c r="BA5">
        <v>181</v>
      </c>
      <c r="BB5">
        <v>159</v>
      </c>
      <c r="BC5">
        <v>180</v>
      </c>
      <c r="BD5">
        <v>179</v>
      </c>
      <c r="BE5">
        <v>148</v>
      </c>
      <c r="BF5">
        <v>178</v>
      </c>
      <c r="BG5">
        <v>179</v>
      </c>
      <c r="BH5">
        <v>178</v>
      </c>
      <c r="BI5" s="4">
        <f t="shared" si="7"/>
        <v>4663</v>
      </c>
      <c r="BJ5">
        <f t="shared" si="8"/>
        <v>654</v>
      </c>
      <c r="BK5">
        <f t="shared" si="9"/>
        <v>670</v>
      </c>
      <c r="BL5">
        <f t="shared" si="10"/>
        <v>702</v>
      </c>
      <c r="BM5">
        <f t="shared" si="11"/>
        <v>657</v>
      </c>
      <c r="BN5">
        <f t="shared" si="12"/>
        <v>598</v>
      </c>
      <c r="BO5">
        <f t="shared" si="13"/>
        <v>699</v>
      </c>
      <c r="BP5">
        <f t="shared" si="14"/>
        <v>683</v>
      </c>
    </row>
    <row r="6" spans="1:68" ht="14.25">
      <c r="A6" t="s">
        <v>49</v>
      </c>
      <c r="B6">
        <v>5</v>
      </c>
      <c r="C6">
        <v>5</v>
      </c>
      <c r="D6">
        <f t="shared" si="0"/>
        <v>0</v>
      </c>
      <c r="E6" t="s">
        <v>32</v>
      </c>
      <c r="F6" s="3" t="e">
        <f t="shared" si="1"/>
        <v>#DIV/0!</v>
      </c>
      <c r="G6" s="11">
        <f>'[1]Sheet1'!$W$186</f>
        <v>151.3298076923077</v>
      </c>
      <c r="H6" s="8">
        <f t="shared" si="2"/>
        <v>0</v>
      </c>
      <c r="I6" s="5">
        <f>SUM(897+H6)</f>
        <v>897</v>
      </c>
      <c r="J6">
        <v>203</v>
      </c>
      <c r="K6">
        <v>211</v>
      </c>
      <c r="L6">
        <v>204</v>
      </c>
      <c r="M6">
        <v>225</v>
      </c>
      <c r="N6">
        <v>239</v>
      </c>
      <c r="O6">
        <v>224</v>
      </c>
      <c r="P6">
        <v>243</v>
      </c>
      <c r="Q6">
        <v>211</v>
      </c>
      <c r="R6">
        <v>225</v>
      </c>
      <c r="S6">
        <v>0</v>
      </c>
      <c r="T6" s="8">
        <f t="shared" si="3"/>
        <v>0</v>
      </c>
      <c r="U6" s="4">
        <f t="shared" si="5"/>
        <v>243</v>
      </c>
      <c r="V6">
        <v>714</v>
      </c>
      <c r="W6">
        <v>684</v>
      </c>
      <c r="X6">
        <v>711</v>
      </c>
      <c r="Y6">
        <v>718</v>
      </c>
      <c r="Z6">
        <v>760</v>
      </c>
      <c r="AA6">
        <v>802</v>
      </c>
      <c r="AB6">
        <v>694</v>
      </c>
      <c r="AC6">
        <v>707</v>
      </c>
      <c r="AD6">
        <v>0</v>
      </c>
      <c r="AE6" s="8">
        <f t="shared" si="4"/>
        <v>0</v>
      </c>
      <c r="AF6" s="4">
        <f t="shared" si="6"/>
        <v>802</v>
      </c>
      <c r="BI6" s="4">
        <f t="shared" si="7"/>
        <v>0</v>
      </c>
      <c r="BJ6">
        <f t="shared" si="8"/>
        <v>0</v>
      </c>
      <c r="BK6">
        <f t="shared" si="9"/>
        <v>0</v>
      </c>
      <c r="BL6">
        <f t="shared" si="10"/>
        <v>0</v>
      </c>
      <c r="BM6">
        <f t="shared" si="11"/>
        <v>0</v>
      </c>
      <c r="BN6">
        <f t="shared" si="12"/>
        <v>0</v>
      </c>
      <c r="BO6">
        <f t="shared" si="13"/>
        <v>0</v>
      </c>
      <c r="BP6">
        <f t="shared" si="14"/>
        <v>0</v>
      </c>
    </row>
    <row r="7" spans="1:68" ht="14.25">
      <c r="A7" t="s">
        <v>27</v>
      </c>
      <c r="B7">
        <v>6</v>
      </c>
      <c r="C7">
        <v>6</v>
      </c>
      <c r="D7">
        <f t="shared" si="0"/>
        <v>0</v>
      </c>
      <c r="E7" t="s">
        <v>33</v>
      </c>
      <c r="F7" s="3" t="e">
        <f t="shared" si="1"/>
        <v>#DIV/0!</v>
      </c>
      <c r="G7" s="11">
        <f>'[1]Sheet1'!$W$45</f>
        <v>181.82</v>
      </c>
      <c r="H7" s="8">
        <f t="shared" si="2"/>
        <v>0</v>
      </c>
      <c r="I7" s="13">
        <f>SUM(236+H7)</f>
        <v>236</v>
      </c>
      <c r="J7">
        <v>0</v>
      </c>
      <c r="K7">
        <v>0</v>
      </c>
      <c r="L7">
        <v>0</v>
      </c>
      <c r="M7">
        <v>0</v>
      </c>
      <c r="N7">
        <v>259</v>
      </c>
      <c r="O7">
        <v>268</v>
      </c>
      <c r="P7">
        <v>182</v>
      </c>
      <c r="Q7">
        <v>265</v>
      </c>
      <c r="R7">
        <v>247</v>
      </c>
      <c r="S7">
        <v>209</v>
      </c>
      <c r="T7" s="8">
        <f t="shared" si="3"/>
        <v>0</v>
      </c>
      <c r="U7" s="4">
        <f t="shared" si="5"/>
        <v>268</v>
      </c>
      <c r="V7">
        <v>0</v>
      </c>
      <c r="W7">
        <v>0</v>
      </c>
      <c r="X7">
        <v>0</v>
      </c>
      <c r="Y7">
        <v>877</v>
      </c>
      <c r="Z7">
        <v>880</v>
      </c>
      <c r="AA7">
        <v>625</v>
      </c>
      <c r="AB7">
        <v>904</v>
      </c>
      <c r="AC7">
        <v>819</v>
      </c>
      <c r="AD7">
        <v>770</v>
      </c>
      <c r="AE7" s="8">
        <f t="shared" si="4"/>
        <v>0</v>
      </c>
      <c r="AF7" s="4">
        <f t="shared" si="6"/>
        <v>904</v>
      </c>
      <c r="BI7" s="4">
        <f t="shared" si="7"/>
        <v>0</v>
      </c>
      <c r="BJ7">
        <f t="shared" si="8"/>
        <v>0</v>
      </c>
      <c r="BK7">
        <f t="shared" si="9"/>
        <v>0</v>
      </c>
      <c r="BL7">
        <f t="shared" si="10"/>
        <v>0</v>
      </c>
      <c r="BM7">
        <f t="shared" si="11"/>
        <v>0</v>
      </c>
      <c r="BN7">
        <f t="shared" si="12"/>
        <v>0</v>
      </c>
      <c r="BO7">
        <f t="shared" si="13"/>
        <v>0</v>
      </c>
      <c r="BP7">
        <f t="shared" si="14"/>
        <v>0</v>
      </c>
    </row>
    <row r="8" spans="1:68" ht="14.25">
      <c r="A8" t="s">
        <v>49</v>
      </c>
      <c r="B8">
        <v>7</v>
      </c>
      <c r="C8">
        <v>7</v>
      </c>
      <c r="D8">
        <f t="shared" si="0"/>
        <v>0</v>
      </c>
      <c r="E8" t="s">
        <v>34</v>
      </c>
      <c r="F8" s="3" t="e">
        <f t="shared" si="1"/>
        <v>#DIV/0!</v>
      </c>
      <c r="G8" s="11">
        <f>'[1]Sheet1'!$W$126</f>
        <v>164.55499999999998</v>
      </c>
      <c r="H8" s="8">
        <f t="shared" si="2"/>
        <v>0</v>
      </c>
      <c r="I8" s="13">
        <f>SUM(308+H8)</f>
        <v>308</v>
      </c>
      <c r="J8">
        <v>230</v>
      </c>
      <c r="K8">
        <v>235</v>
      </c>
      <c r="L8">
        <v>173</v>
      </c>
      <c r="M8">
        <v>187</v>
      </c>
      <c r="N8">
        <v>0</v>
      </c>
      <c r="O8">
        <v>0</v>
      </c>
      <c r="P8">
        <v>0</v>
      </c>
      <c r="Q8">
        <v>0</v>
      </c>
      <c r="R8">
        <v>256</v>
      </c>
      <c r="S8">
        <v>224</v>
      </c>
      <c r="T8" s="8">
        <f t="shared" si="3"/>
        <v>0</v>
      </c>
      <c r="U8" s="4">
        <f t="shared" si="5"/>
        <v>256</v>
      </c>
      <c r="V8">
        <v>819</v>
      </c>
      <c r="W8">
        <v>624</v>
      </c>
      <c r="X8">
        <v>741</v>
      </c>
      <c r="Y8">
        <v>0</v>
      </c>
      <c r="Z8">
        <v>0</v>
      </c>
      <c r="AA8">
        <v>0</v>
      </c>
      <c r="AB8">
        <v>0</v>
      </c>
      <c r="AC8">
        <v>765</v>
      </c>
      <c r="AD8">
        <v>761</v>
      </c>
      <c r="AE8" s="8">
        <f t="shared" si="4"/>
        <v>0</v>
      </c>
      <c r="AF8" s="4">
        <f t="shared" si="6"/>
        <v>819</v>
      </c>
      <c r="BI8" s="4">
        <f t="shared" si="7"/>
        <v>0</v>
      </c>
      <c r="BJ8">
        <f t="shared" si="8"/>
        <v>0</v>
      </c>
      <c r="BK8">
        <f t="shared" si="9"/>
        <v>0</v>
      </c>
      <c r="BL8">
        <f t="shared" si="10"/>
        <v>0</v>
      </c>
      <c r="BM8">
        <f t="shared" si="11"/>
        <v>0</v>
      </c>
      <c r="BN8">
        <f t="shared" si="12"/>
        <v>0</v>
      </c>
      <c r="BO8">
        <f t="shared" si="13"/>
        <v>0</v>
      </c>
      <c r="BP8">
        <f t="shared" si="14"/>
        <v>0</v>
      </c>
    </row>
    <row r="9" spans="1:68" ht="14.25">
      <c r="A9" t="s">
        <v>49</v>
      </c>
      <c r="B9">
        <v>8</v>
      </c>
      <c r="C9">
        <v>8</v>
      </c>
      <c r="D9">
        <f t="shared" si="0"/>
        <v>0</v>
      </c>
      <c r="E9" t="s">
        <v>35</v>
      </c>
      <c r="F9" s="3">
        <f t="shared" si="1"/>
        <v>175.875</v>
      </c>
      <c r="G9" s="11">
        <f>'[1]Sheet1'!$W$88</f>
        <v>173.3484011627907</v>
      </c>
      <c r="H9" s="8">
        <f t="shared" si="2"/>
        <v>24</v>
      </c>
      <c r="I9" s="13">
        <f>SUM(280+H9)</f>
        <v>304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256</v>
      </c>
      <c r="R9">
        <v>290</v>
      </c>
      <c r="S9">
        <v>272</v>
      </c>
      <c r="T9" s="8">
        <f t="shared" si="3"/>
        <v>218</v>
      </c>
      <c r="U9" s="4">
        <f t="shared" si="5"/>
        <v>290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763</v>
      </c>
      <c r="AC9">
        <v>874</v>
      </c>
      <c r="AD9">
        <v>817</v>
      </c>
      <c r="AE9" s="8">
        <f t="shared" si="4"/>
        <v>787</v>
      </c>
      <c r="AF9" s="4">
        <f t="shared" si="6"/>
        <v>874</v>
      </c>
      <c r="AG9">
        <v>157</v>
      </c>
      <c r="AH9">
        <v>190</v>
      </c>
      <c r="AI9">
        <v>148</v>
      </c>
      <c r="AJ9">
        <v>178</v>
      </c>
      <c r="AK9">
        <v>174</v>
      </c>
      <c r="AL9">
        <v>206</v>
      </c>
      <c r="AM9">
        <v>176</v>
      </c>
      <c r="AN9">
        <v>184</v>
      </c>
      <c r="AO9">
        <v>178</v>
      </c>
      <c r="AP9">
        <v>206</v>
      </c>
      <c r="AQ9">
        <v>138</v>
      </c>
      <c r="AR9">
        <v>170</v>
      </c>
      <c r="AW9">
        <v>137</v>
      </c>
      <c r="AX9">
        <v>159</v>
      </c>
      <c r="AY9">
        <v>164</v>
      </c>
      <c r="AZ9">
        <v>136</v>
      </c>
      <c r="BA9">
        <v>191</v>
      </c>
      <c r="BB9">
        <v>195</v>
      </c>
      <c r="BC9">
        <v>218</v>
      </c>
      <c r="BD9">
        <v>183</v>
      </c>
      <c r="BE9">
        <v>193</v>
      </c>
      <c r="BF9">
        <v>134</v>
      </c>
      <c r="BG9">
        <v>191</v>
      </c>
      <c r="BH9">
        <v>215</v>
      </c>
      <c r="BI9" s="4">
        <f t="shared" si="7"/>
        <v>4221</v>
      </c>
      <c r="BJ9">
        <f t="shared" si="8"/>
        <v>673</v>
      </c>
      <c r="BK9">
        <f t="shared" si="9"/>
        <v>740</v>
      </c>
      <c r="BL9">
        <f t="shared" si="10"/>
        <v>692</v>
      </c>
      <c r="BM9">
        <f t="shared" si="11"/>
        <v>0</v>
      </c>
      <c r="BN9">
        <f t="shared" si="12"/>
        <v>596</v>
      </c>
      <c r="BO9">
        <f t="shared" si="13"/>
        <v>787</v>
      </c>
      <c r="BP9">
        <f t="shared" si="14"/>
        <v>733</v>
      </c>
    </row>
    <row r="10" spans="1:68" ht="14.25">
      <c r="A10" t="s">
        <v>49</v>
      </c>
      <c r="B10">
        <v>9</v>
      </c>
      <c r="C10">
        <v>9</v>
      </c>
      <c r="D10">
        <f t="shared" si="0"/>
        <v>0</v>
      </c>
      <c r="E10" t="s">
        <v>36</v>
      </c>
      <c r="F10" s="3" t="e">
        <f t="shared" si="1"/>
        <v>#DIV/0!</v>
      </c>
      <c r="G10" s="11">
        <f>'[1]Sheet1'!$W$179</f>
        <v>152.67</v>
      </c>
      <c r="H10" s="8">
        <f t="shared" si="2"/>
        <v>0</v>
      </c>
      <c r="I10" s="13">
        <f>SUM(130+H10)</f>
        <v>130</v>
      </c>
      <c r="J10">
        <v>0</v>
      </c>
      <c r="K10">
        <v>198</v>
      </c>
      <c r="L10">
        <v>203</v>
      </c>
      <c r="M10">
        <v>200</v>
      </c>
      <c r="N10">
        <v>0</v>
      </c>
      <c r="O10">
        <v>231</v>
      </c>
      <c r="P10">
        <v>194</v>
      </c>
      <c r="Q10">
        <v>0</v>
      </c>
      <c r="R10">
        <v>191</v>
      </c>
      <c r="S10">
        <v>171</v>
      </c>
      <c r="T10" s="8">
        <f t="shared" si="3"/>
        <v>0</v>
      </c>
      <c r="U10" s="4">
        <f t="shared" si="5"/>
        <v>231</v>
      </c>
      <c r="V10">
        <v>628</v>
      </c>
      <c r="W10">
        <v>712</v>
      </c>
      <c r="X10">
        <v>672</v>
      </c>
      <c r="Y10">
        <v>0</v>
      </c>
      <c r="Z10">
        <v>801</v>
      </c>
      <c r="AA10">
        <v>618</v>
      </c>
      <c r="AB10">
        <v>0</v>
      </c>
      <c r="AC10">
        <v>667</v>
      </c>
      <c r="AD10">
        <v>323</v>
      </c>
      <c r="AE10" s="8">
        <f t="shared" si="4"/>
        <v>0</v>
      </c>
      <c r="AF10" s="4">
        <f t="shared" si="6"/>
        <v>801</v>
      </c>
      <c r="BI10" s="4">
        <f t="shared" si="7"/>
        <v>0</v>
      </c>
      <c r="BJ10">
        <f t="shared" si="8"/>
        <v>0</v>
      </c>
      <c r="BK10">
        <f t="shared" si="9"/>
        <v>0</v>
      </c>
      <c r="BL10">
        <f t="shared" si="10"/>
        <v>0</v>
      </c>
      <c r="BM10">
        <f t="shared" si="11"/>
        <v>0</v>
      </c>
      <c r="BN10">
        <f t="shared" si="12"/>
        <v>0</v>
      </c>
      <c r="BO10">
        <f t="shared" si="13"/>
        <v>0</v>
      </c>
      <c r="BP10">
        <f t="shared" si="14"/>
        <v>0</v>
      </c>
    </row>
    <row r="11" spans="1:68" ht="14.25">
      <c r="A11" t="s">
        <v>49</v>
      </c>
      <c r="B11">
        <v>10</v>
      </c>
      <c r="C11">
        <v>10</v>
      </c>
      <c r="D11">
        <f t="shared" si="0"/>
        <v>0</v>
      </c>
      <c r="E11" t="s">
        <v>37</v>
      </c>
      <c r="F11" s="3">
        <f t="shared" si="1"/>
        <v>139.75</v>
      </c>
      <c r="G11" s="11">
        <f>'[1]Sheet1'!$W$209</f>
        <v>146.67999999999998</v>
      </c>
      <c r="H11" s="8">
        <f t="shared" si="2"/>
        <v>4</v>
      </c>
      <c r="I11" s="13">
        <f>SUM(749+H11)</f>
        <v>753</v>
      </c>
      <c r="J11">
        <v>220</v>
      </c>
      <c r="K11">
        <v>221</v>
      </c>
      <c r="L11">
        <v>227</v>
      </c>
      <c r="M11">
        <v>195</v>
      </c>
      <c r="N11">
        <v>226</v>
      </c>
      <c r="O11">
        <v>219</v>
      </c>
      <c r="P11">
        <v>169</v>
      </c>
      <c r="Q11">
        <v>193</v>
      </c>
      <c r="R11">
        <v>182</v>
      </c>
      <c r="S11">
        <v>213</v>
      </c>
      <c r="T11" s="8">
        <f t="shared" si="3"/>
        <v>192</v>
      </c>
      <c r="U11" s="4">
        <f t="shared" si="5"/>
        <v>227</v>
      </c>
      <c r="V11">
        <v>688</v>
      </c>
      <c r="W11">
        <v>748</v>
      </c>
      <c r="X11">
        <v>698</v>
      </c>
      <c r="Y11">
        <v>750</v>
      </c>
      <c r="Z11">
        <v>715</v>
      </c>
      <c r="AA11">
        <v>617</v>
      </c>
      <c r="AB11">
        <v>629</v>
      </c>
      <c r="AC11">
        <v>577</v>
      </c>
      <c r="AD11">
        <v>649</v>
      </c>
      <c r="AE11" s="8">
        <f t="shared" si="4"/>
        <v>559</v>
      </c>
      <c r="AF11" s="4">
        <f t="shared" si="6"/>
        <v>750</v>
      </c>
      <c r="AS11">
        <v>114</v>
      </c>
      <c r="AT11">
        <v>192</v>
      </c>
      <c r="AU11">
        <v>127</v>
      </c>
      <c r="AV11">
        <v>126</v>
      </c>
      <c r="BI11" s="4">
        <f t="shared" si="7"/>
        <v>559</v>
      </c>
      <c r="BJ11">
        <f t="shared" si="8"/>
        <v>0</v>
      </c>
      <c r="BK11">
        <f t="shared" si="9"/>
        <v>0</v>
      </c>
      <c r="BL11">
        <f t="shared" si="10"/>
        <v>0</v>
      </c>
      <c r="BM11">
        <f t="shared" si="11"/>
        <v>559</v>
      </c>
      <c r="BN11">
        <f t="shared" si="12"/>
        <v>0</v>
      </c>
      <c r="BO11">
        <f t="shared" si="13"/>
        <v>0</v>
      </c>
      <c r="BP11">
        <f t="shared" si="14"/>
        <v>0</v>
      </c>
    </row>
    <row r="12" spans="1:68" ht="14.25">
      <c r="A12" t="s">
        <v>27</v>
      </c>
      <c r="B12">
        <v>11</v>
      </c>
      <c r="C12">
        <v>11</v>
      </c>
      <c r="D12">
        <f t="shared" si="0"/>
        <v>0</v>
      </c>
      <c r="E12" t="s">
        <v>38</v>
      </c>
      <c r="F12" s="3">
        <f t="shared" si="1"/>
        <v>164.67857142857142</v>
      </c>
      <c r="G12" s="11">
        <f>'[1]Sheet1'!$W$91</f>
        <v>170.9437074829932</v>
      </c>
      <c r="H12" s="8">
        <f t="shared" si="2"/>
        <v>28</v>
      </c>
      <c r="I12" s="13">
        <f>SUM(643+H12)</f>
        <v>671</v>
      </c>
      <c r="J12">
        <v>234</v>
      </c>
      <c r="K12">
        <v>234</v>
      </c>
      <c r="L12">
        <v>247</v>
      </c>
      <c r="M12">
        <v>227</v>
      </c>
      <c r="N12">
        <v>212</v>
      </c>
      <c r="O12">
        <v>256</v>
      </c>
      <c r="P12">
        <v>0</v>
      </c>
      <c r="Q12">
        <v>0</v>
      </c>
      <c r="R12">
        <v>0</v>
      </c>
      <c r="S12">
        <v>248</v>
      </c>
      <c r="T12" s="8">
        <f t="shared" si="3"/>
        <v>213</v>
      </c>
      <c r="U12" s="4">
        <f t="shared" si="5"/>
        <v>256</v>
      </c>
      <c r="V12">
        <v>748</v>
      </c>
      <c r="W12">
        <v>774</v>
      </c>
      <c r="X12">
        <v>779</v>
      </c>
      <c r="Y12">
        <v>762</v>
      </c>
      <c r="Z12">
        <v>830</v>
      </c>
      <c r="AA12">
        <v>0</v>
      </c>
      <c r="AB12">
        <v>0</v>
      </c>
      <c r="AC12">
        <v>0</v>
      </c>
      <c r="AD12">
        <v>740</v>
      </c>
      <c r="AE12" s="8">
        <f t="shared" si="4"/>
        <v>720</v>
      </c>
      <c r="AF12" s="4">
        <f t="shared" si="6"/>
        <v>830</v>
      </c>
      <c r="AG12">
        <v>213</v>
      </c>
      <c r="AH12">
        <v>191</v>
      </c>
      <c r="AI12">
        <v>155</v>
      </c>
      <c r="AJ12">
        <v>161</v>
      </c>
      <c r="AK12">
        <v>151</v>
      </c>
      <c r="AL12">
        <v>130</v>
      </c>
      <c r="AM12">
        <v>187</v>
      </c>
      <c r="AN12">
        <v>136</v>
      </c>
      <c r="AO12">
        <v>210</v>
      </c>
      <c r="AP12">
        <v>189</v>
      </c>
      <c r="AQ12">
        <v>146</v>
      </c>
      <c r="AR12">
        <v>145</v>
      </c>
      <c r="AS12">
        <v>180</v>
      </c>
      <c r="AT12">
        <v>199</v>
      </c>
      <c r="AU12">
        <v>139</v>
      </c>
      <c r="AV12">
        <v>171</v>
      </c>
      <c r="AW12">
        <v>173</v>
      </c>
      <c r="AX12">
        <v>149</v>
      </c>
      <c r="AY12">
        <v>152</v>
      </c>
      <c r="AZ12">
        <v>145</v>
      </c>
      <c r="BA12">
        <v>139</v>
      </c>
      <c r="BB12">
        <v>177</v>
      </c>
      <c r="BC12">
        <v>126</v>
      </c>
      <c r="BD12">
        <v>173</v>
      </c>
      <c r="BE12">
        <v>151</v>
      </c>
      <c r="BF12">
        <v>177</v>
      </c>
      <c r="BG12">
        <v>171</v>
      </c>
      <c r="BH12">
        <v>175</v>
      </c>
      <c r="BI12" s="4">
        <f t="shared" si="7"/>
        <v>4611</v>
      </c>
      <c r="BJ12">
        <f t="shared" si="8"/>
        <v>720</v>
      </c>
      <c r="BK12">
        <f t="shared" si="9"/>
        <v>604</v>
      </c>
      <c r="BL12">
        <f t="shared" si="10"/>
        <v>690</v>
      </c>
      <c r="BM12">
        <f t="shared" si="11"/>
        <v>689</v>
      </c>
      <c r="BN12">
        <f t="shared" si="12"/>
        <v>619</v>
      </c>
      <c r="BO12">
        <f t="shared" si="13"/>
        <v>615</v>
      </c>
      <c r="BP12">
        <f t="shared" si="14"/>
        <v>674</v>
      </c>
    </row>
    <row r="13" spans="1:68" ht="14.25">
      <c r="A13" t="s">
        <v>27</v>
      </c>
      <c r="B13">
        <v>12</v>
      </c>
      <c r="C13">
        <v>12</v>
      </c>
      <c r="D13">
        <f t="shared" si="0"/>
        <v>0</v>
      </c>
      <c r="E13" t="s">
        <v>39</v>
      </c>
      <c r="F13" s="3" t="e">
        <f t="shared" si="1"/>
        <v>#DIV/0!</v>
      </c>
      <c r="G13" s="11">
        <f>'[1]Sheet1'!$W$122</f>
        <v>164.31627118644067</v>
      </c>
      <c r="H13" s="8">
        <f t="shared" si="2"/>
        <v>0</v>
      </c>
      <c r="I13" s="13">
        <f>SUM(354+H13)</f>
        <v>354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216</v>
      </c>
      <c r="T13" s="8">
        <f t="shared" si="3"/>
        <v>0</v>
      </c>
      <c r="U13" s="4">
        <f t="shared" si="5"/>
        <v>216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663</v>
      </c>
      <c r="AE13" s="8">
        <f t="shared" si="4"/>
        <v>0</v>
      </c>
      <c r="AF13" s="4">
        <f t="shared" si="6"/>
        <v>663</v>
      </c>
      <c r="BI13" s="4">
        <f t="shared" si="7"/>
        <v>0</v>
      </c>
      <c r="BJ13">
        <f t="shared" si="8"/>
        <v>0</v>
      </c>
      <c r="BK13">
        <f t="shared" si="9"/>
        <v>0</v>
      </c>
      <c r="BL13">
        <f t="shared" si="10"/>
        <v>0</v>
      </c>
      <c r="BM13">
        <f t="shared" si="11"/>
        <v>0</v>
      </c>
      <c r="BN13">
        <f t="shared" si="12"/>
        <v>0</v>
      </c>
      <c r="BO13">
        <f t="shared" si="13"/>
        <v>0</v>
      </c>
      <c r="BP13">
        <f t="shared" si="14"/>
        <v>0</v>
      </c>
    </row>
    <row r="14" spans="1:68" ht="14.25">
      <c r="A14" t="s">
        <v>40</v>
      </c>
      <c r="B14">
        <v>13</v>
      </c>
      <c r="C14">
        <v>13</v>
      </c>
      <c r="D14">
        <f t="shared" si="0"/>
        <v>0</v>
      </c>
      <c r="E14" t="s">
        <v>41</v>
      </c>
      <c r="F14" s="3">
        <f t="shared" si="1"/>
        <v>169.25</v>
      </c>
      <c r="G14" s="10">
        <f>'[1]Sheet1'!$W$202</f>
        <v>154.21065614617942</v>
      </c>
      <c r="H14" s="8">
        <f t="shared" si="2"/>
        <v>20</v>
      </c>
      <c r="I14" s="13">
        <f>SUM(346+H14)</f>
        <v>366</v>
      </c>
      <c r="J14">
        <v>0</v>
      </c>
      <c r="K14">
        <v>0</v>
      </c>
      <c r="L14">
        <v>0</v>
      </c>
      <c r="M14">
        <v>0</v>
      </c>
      <c r="N14">
        <v>0</v>
      </c>
      <c r="O14">
        <v>214</v>
      </c>
      <c r="P14">
        <v>208</v>
      </c>
      <c r="Q14">
        <v>209</v>
      </c>
      <c r="R14">
        <v>204</v>
      </c>
      <c r="S14">
        <v>217</v>
      </c>
      <c r="T14" s="8">
        <f t="shared" si="3"/>
        <v>211</v>
      </c>
      <c r="U14" s="4">
        <f t="shared" si="5"/>
        <v>217</v>
      </c>
      <c r="V14">
        <v>0</v>
      </c>
      <c r="W14">
        <v>0</v>
      </c>
      <c r="X14">
        <v>0</v>
      </c>
      <c r="Y14">
        <v>0</v>
      </c>
      <c r="Z14">
        <v>658</v>
      </c>
      <c r="AA14">
        <v>655</v>
      </c>
      <c r="AB14">
        <v>665</v>
      </c>
      <c r="AC14">
        <v>665</v>
      </c>
      <c r="AD14">
        <v>706</v>
      </c>
      <c r="AE14" s="8">
        <f t="shared" si="4"/>
        <v>766</v>
      </c>
      <c r="AF14" s="4">
        <f t="shared" si="6"/>
        <v>766</v>
      </c>
      <c r="AG14">
        <v>200</v>
      </c>
      <c r="AH14">
        <v>211</v>
      </c>
      <c r="AI14">
        <v>184</v>
      </c>
      <c r="AJ14">
        <v>171</v>
      </c>
      <c r="AK14">
        <v>146</v>
      </c>
      <c r="AL14">
        <v>151</v>
      </c>
      <c r="AM14">
        <v>158</v>
      </c>
      <c r="AN14">
        <v>169</v>
      </c>
      <c r="AO14">
        <v>161</v>
      </c>
      <c r="AP14">
        <v>156</v>
      </c>
      <c r="AQ14">
        <v>190</v>
      </c>
      <c r="AR14">
        <v>177</v>
      </c>
      <c r="AS14">
        <v>150</v>
      </c>
      <c r="AT14">
        <v>175</v>
      </c>
      <c r="AU14">
        <v>158</v>
      </c>
      <c r="AV14">
        <v>176</v>
      </c>
      <c r="BA14">
        <v>158</v>
      </c>
      <c r="BB14">
        <v>159</v>
      </c>
      <c r="BC14">
        <v>181</v>
      </c>
      <c r="BD14">
        <v>154</v>
      </c>
      <c r="BI14" s="4">
        <f t="shared" si="7"/>
        <v>3385</v>
      </c>
      <c r="BJ14">
        <f t="shared" si="8"/>
        <v>766</v>
      </c>
      <c r="BK14">
        <f t="shared" si="9"/>
        <v>624</v>
      </c>
      <c r="BL14">
        <f t="shared" si="10"/>
        <v>684</v>
      </c>
      <c r="BM14">
        <f t="shared" si="11"/>
        <v>659</v>
      </c>
      <c r="BN14">
        <f t="shared" si="12"/>
        <v>0</v>
      </c>
      <c r="BO14">
        <f t="shared" si="13"/>
        <v>652</v>
      </c>
      <c r="BP14">
        <f t="shared" si="14"/>
        <v>0</v>
      </c>
    </row>
    <row r="15" spans="1:68" ht="14.25">
      <c r="A15" t="s">
        <v>40</v>
      </c>
      <c r="B15">
        <v>14</v>
      </c>
      <c r="C15">
        <v>14</v>
      </c>
      <c r="D15">
        <f t="shared" si="0"/>
        <v>0</v>
      </c>
      <c r="E15" t="s">
        <v>42</v>
      </c>
      <c r="F15" s="3">
        <f t="shared" si="1"/>
        <v>160</v>
      </c>
      <c r="G15" s="10">
        <f>'[1]Sheet1'!$W$96</f>
        <v>169.08285714285714</v>
      </c>
      <c r="H15" s="8">
        <f t="shared" si="2"/>
        <v>8</v>
      </c>
      <c r="I15" s="13">
        <f>SUM(502+H15)</f>
        <v>510</v>
      </c>
      <c r="J15">
        <v>230</v>
      </c>
      <c r="K15">
        <v>245</v>
      </c>
      <c r="L15">
        <v>226</v>
      </c>
      <c r="M15">
        <v>233</v>
      </c>
      <c r="N15">
        <v>243</v>
      </c>
      <c r="O15">
        <v>224</v>
      </c>
      <c r="P15">
        <v>140</v>
      </c>
      <c r="Q15">
        <v>0</v>
      </c>
      <c r="R15">
        <v>0</v>
      </c>
      <c r="S15">
        <v>194</v>
      </c>
      <c r="T15" s="8">
        <f t="shared" si="3"/>
        <v>195</v>
      </c>
      <c r="U15" s="4">
        <f t="shared" si="5"/>
        <v>245</v>
      </c>
      <c r="V15">
        <v>793</v>
      </c>
      <c r="W15">
        <v>837</v>
      </c>
      <c r="X15">
        <v>795</v>
      </c>
      <c r="Y15">
        <v>814</v>
      </c>
      <c r="Z15">
        <v>776</v>
      </c>
      <c r="AA15">
        <v>482</v>
      </c>
      <c r="AB15">
        <v>0</v>
      </c>
      <c r="AC15">
        <v>0</v>
      </c>
      <c r="AD15">
        <v>706</v>
      </c>
      <c r="AE15" s="8">
        <f t="shared" si="4"/>
        <v>655</v>
      </c>
      <c r="AF15" s="4">
        <f t="shared" si="6"/>
        <v>837</v>
      </c>
      <c r="AK15">
        <v>178</v>
      </c>
      <c r="AL15">
        <v>153</v>
      </c>
      <c r="AM15">
        <v>137</v>
      </c>
      <c r="AN15">
        <v>157</v>
      </c>
      <c r="AW15">
        <v>195</v>
      </c>
      <c r="AX15">
        <v>152</v>
      </c>
      <c r="AY15">
        <v>143</v>
      </c>
      <c r="AZ15">
        <v>165</v>
      </c>
      <c r="BI15" s="4">
        <f t="shared" si="7"/>
        <v>1280</v>
      </c>
      <c r="BJ15">
        <f t="shared" si="8"/>
        <v>0</v>
      </c>
      <c r="BK15">
        <f t="shared" si="9"/>
        <v>625</v>
      </c>
      <c r="BL15">
        <f t="shared" si="10"/>
        <v>0</v>
      </c>
      <c r="BM15">
        <f t="shared" si="11"/>
        <v>0</v>
      </c>
      <c r="BN15">
        <f t="shared" si="12"/>
        <v>655</v>
      </c>
      <c r="BO15">
        <f t="shared" si="13"/>
        <v>0</v>
      </c>
      <c r="BP15">
        <f t="shared" si="14"/>
        <v>0</v>
      </c>
    </row>
    <row r="16" spans="1:68" ht="14.25">
      <c r="A16" t="s">
        <v>78</v>
      </c>
      <c r="B16">
        <v>15</v>
      </c>
      <c r="C16">
        <v>15</v>
      </c>
      <c r="D16">
        <f>SUM(C16-B16)</f>
        <v>0</v>
      </c>
      <c r="E16" t="s">
        <v>62</v>
      </c>
      <c r="F16" s="3">
        <f>SUM(AG16:BH16)/(H16)</f>
        <v>170.82142857142858</v>
      </c>
      <c r="G16" s="10">
        <f>'[1]Sheet1'!$W$85</f>
        <v>172.79163003663</v>
      </c>
      <c r="H16" s="8">
        <f>COUNT(AG16:BH16)</f>
        <v>28</v>
      </c>
      <c r="I16" s="13">
        <f>SUM(866+H16)</f>
        <v>894</v>
      </c>
      <c r="J16">
        <v>278</v>
      </c>
      <c r="K16">
        <v>232</v>
      </c>
      <c r="L16">
        <v>257</v>
      </c>
      <c r="M16">
        <v>275</v>
      </c>
      <c r="N16">
        <v>232</v>
      </c>
      <c r="O16">
        <v>247</v>
      </c>
      <c r="P16">
        <v>245</v>
      </c>
      <c r="Q16">
        <v>220</v>
      </c>
      <c r="R16">
        <v>246</v>
      </c>
      <c r="S16">
        <v>267</v>
      </c>
      <c r="T16" s="8">
        <f>MAX(AG16:BH16)</f>
        <v>215</v>
      </c>
      <c r="U16" s="4">
        <f>MAX(J16:T16)</f>
        <v>278</v>
      </c>
      <c r="V16">
        <v>772</v>
      </c>
      <c r="W16">
        <v>820</v>
      </c>
      <c r="X16">
        <v>791</v>
      </c>
      <c r="Y16">
        <v>768</v>
      </c>
      <c r="Z16">
        <v>748</v>
      </c>
      <c r="AA16">
        <v>796</v>
      </c>
      <c r="AB16">
        <v>743</v>
      </c>
      <c r="AC16">
        <v>818</v>
      </c>
      <c r="AD16">
        <v>786</v>
      </c>
      <c r="AE16" s="8">
        <f>MAX(BJ16:BP16)</f>
        <v>774</v>
      </c>
      <c r="AF16" s="4">
        <f>MAX(V16:AE16)</f>
        <v>820</v>
      </c>
      <c r="AG16">
        <v>177</v>
      </c>
      <c r="AH16">
        <v>201</v>
      </c>
      <c r="AI16">
        <v>136</v>
      </c>
      <c r="AJ16">
        <v>155</v>
      </c>
      <c r="AK16">
        <v>205</v>
      </c>
      <c r="AL16">
        <v>147</v>
      </c>
      <c r="AM16">
        <v>170</v>
      </c>
      <c r="AN16">
        <v>149</v>
      </c>
      <c r="AO16">
        <v>159</v>
      </c>
      <c r="AP16">
        <v>201</v>
      </c>
      <c r="AQ16">
        <v>201</v>
      </c>
      <c r="AR16">
        <v>213</v>
      </c>
      <c r="AS16">
        <v>191</v>
      </c>
      <c r="AT16">
        <v>159</v>
      </c>
      <c r="AU16">
        <v>168</v>
      </c>
      <c r="AV16">
        <v>157</v>
      </c>
      <c r="AW16">
        <v>139</v>
      </c>
      <c r="AX16">
        <v>145</v>
      </c>
      <c r="AY16">
        <v>192</v>
      </c>
      <c r="AZ16">
        <v>159</v>
      </c>
      <c r="BA16">
        <v>175</v>
      </c>
      <c r="BB16">
        <v>157</v>
      </c>
      <c r="BC16">
        <v>140</v>
      </c>
      <c r="BD16">
        <v>169</v>
      </c>
      <c r="BE16">
        <v>154</v>
      </c>
      <c r="BF16">
        <v>159</v>
      </c>
      <c r="BG16">
        <v>215</v>
      </c>
      <c r="BH16">
        <v>190</v>
      </c>
      <c r="BI16" s="4">
        <f>SUM(AG16:BH16)</f>
        <v>4783</v>
      </c>
      <c r="BJ16">
        <f>SUM(AG16:AJ16)</f>
        <v>669</v>
      </c>
      <c r="BK16">
        <f>SUM(AK16:AN16)</f>
        <v>671</v>
      </c>
      <c r="BL16">
        <f>SUM(AO16:AR16)</f>
        <v>774</v>
      </c>
      <c r="BM16">
        <f>SUM(AS16:AV16)</f>
        <v>675</v>
      </c>
      <c r="BN16">
        <f>SUM(AW16:AZ16)</f>
        <v>635</v>
      </c>
      <c r="BO16">
        <f>SUM(BA16:BD16)</f>
        <v>641</v>
      </c>
      <c r="BP16">
        <f>SUM(BE16:BH16)</f>
        <v>718</v>
      </c>
    </row>
    <row r="17" spans="1:68" ht="14.25">
      <c r="A17" t="s">
        <v>43</v>
      </c>
      <c r="B17">
        <v>16</v>
      </c>
      <c r="C17">
        <v>16</v>
      </c>
      <c r="D17">
        <f t="shared" si="0"/>
        <v>0</v>
      </c>
      <c r="E17" t="s">
        <v>44</v>
      </c>
      <c r="F17" s="3">
        <f t="shared" si="1"/>
        <v>168.21428571428572</v>
      </c>
      <c r="G17" s="10">
        <f>'[1]Sheet1'!$W$75</f>
        <v>173.2422077922078</v>
      </c>
      <c r="H17" s="8">
        <f t="shared" si="2"/>
        <v>28</v>
      </c>
      <c r="I17" s="5">
        <f>SUM(874+H17)</f>
        <v>902</v>
      </c>
      <c r="J17">
        <v>256</v>
      </c>
      <c r="K17">
        <v>256</v>
      </c>
      <c r="L17">
        <v>239</v>
      </c>
      <c r="M17">
        <v>226</v>
      </c>
      <c r="N17">
        <v>234</v>
      </c>
      <c r="O17">
        <v>246</v>
      </c>
      <c r="P17">
        <v>228</v>
      </c>
      <c r="Q17">
        <v>214</v>
      </c>
      <c r="R17">
        <v>257</v>
      </c>
      <c r="S17">
        <v>227</v>
      </c>
      <c r="T17" s="8">
        <f t="shared" si="3"/>
        <v>202</v>
      </c>
      <c r="U17" s="4">
        <f t="shared" si="5"/>
        <v>257</v>
      </c>
      <c r="V17">
        <v>774</v>
      </c>
      <c r="W17">
        <v>774</v>
      </c>
      <c r="X17">
        <v>771</v>
      </c>
      <c r="Y17">
        <v>757</v>
      </c>
      <c r="Z17">
        <v>798</v>
      </c>
      <c r="AA17">
        <v>756</v>
      </c>
      <c r="AB17">
        <v>767</v>
      </c>
      <c r="AC17">
        <v>749</v>
      </c>
      <c r="AD17">
        <v>771</v>
      </c>
      <c r="AE17" s="8">
        <f t="shared" si="4"/>
        <v>717</v>
      </c>
      <c r="AF17" s="4">
        <f t="shared" si="6"/>
        <v>798</v>
      </c>
      <c r="AG17">
        <v>158</v>
      </c>
      <c r="AH17">
        <v>153</v>
      </c>
      <c r="AI17">
        <v>171</v>
      </c>
      <c r="AJ17">
        <v>172</v>
      </c>
      <c r="AK17">
        <v>135</v>
      </c>
      <c r="AL17">
        <v>164</v>
      </c>
      <c r="AM17">
        <v>163</v>
      </c>
      <c r="AN17">
        <v>192</v>
      </c>
      <c r="AO17">
        <v>162</v>
      </c>
      <c r="AP17">
        <v>183</v>
      </c>
      <c r="AQ17">
        <v>147</v>
      </c>
      <c r="AR17">
        <v>202</v>
      </c>
      <c r="AS17">
        <v>167</v>
      </c>
      <c r="AT17">
        <v>193</v>
      </c>
      <c r="AU17">
        <v>164</v>
      </c>
      <c r="AV17">
        <v>155</v>
      </c>
      <c r="AW17">
        <v>160</v>
      </c>
      <c r="AX17">
        <v>149</v>
      </c>
      <c r="AY17">
        <v>199</v>
      </c>
      <c r="AZ17">
        <v>166</v>
      </c>
      <c r="BA17">
        <v>181</v>
      </c>
      <c r="BB17">
        <v>176</v>
      </c>
      <c r="BC17">
        <v>201</v>
      </c>
      <c r="BD17">
        <v>159</v>
      </c>
      <c r="BE17">
        <v>158</v>
      </c>
      <c r="BF17">
        <v>154</v>
      </c>
      <c r="BG17">
        <v>170</v>
      </c>
      <c r="BH17">
        <v>156</v>
      </c>
      <c r="BI17" s="4">
        <f t="shared" si="7"/>
        <v>4710</v>
      </c>
      <c r="BJ17">
        <f t="shared" si="8"/>
        <v>654</v>
      </c>
      <c r="BK17">
        <f t="shared" si="9"/>
        <v>654</v>
      </c>
      <c r="BL17">
        <f t="shared" si="10"/>
        <v>694</v>
      </c>
      <c r="BM17">
        <f t="shared" si="11"/>
        <v>679</v>
      </c>
      <c r="BN17">
        <f t="shared" si="12"/>
        <v>674</v>
      </c>
      <c r="BO17">
        <f t="shared" si="13"/>
        <v>717</v>
      </c>
      <c r="BP17">
        <f t="shared" si="14"/>
        <v>638</v>
      </c>
    </row>
    <row r="18" spans="1:68" ht="14.25">
      <c r="A18" t="s">
        <v>43</v>
      </c>
      <c r="B18">
        <v>17</v>
      </c>
      <c r="C18">
        <v>17</v>
      </c>
      <c r="D18">
        <f t="shared" si="0"/>
        <v>0</v>
      </c>
      <c r="E18" t="s">
        <v>45</v>
      </c>
      <c r="F18" s="3">
        <f t="shared" si="1"/>
        <v>180.96428571428572</v>
      </c>
      <c r="G18" s="10">
        <f>'[1]Sheet1'!$W$51</f>
        <v>180.92035714285714</v>
      </c>
      <c r="H18" s="8">
        <f t="shared" si="2"/>
        <v>28</v>
      </c>
      <c r="I18" s="5">
        <f>SUM(747+H18)</f>
        <v>775</v>
      </c>
      <c r="J18">
        <v>0</v>
      </c>
      <c r="K18">
        <v>232</v>
      </c>
      <c r="L18">
        <v>277</v>
      </c>
      <c r="M18">
        <v>258</v>
      </c>
      <c r="N18">
        <v>268</v>
      </c>
      <c r="O18">
        <v>233</v>
      </c>
      <c r="P18">
        <v>233</v>
      </c>
      <c r="Q18">
        <v>258</v>
      </c>
      <c r="R18">
        <v>248</v>
      </c>
      <c r="S18">
        <v>289</v>
      </c>
      <c r="T18" s="8">
        <f t="shared" si="3"/>
        <v>265</v>
      </c>
      <c r="U18" s="4">
        <f t="shared" si="5"/>
        <v>289</v>
      </c>
      <c r="V18">
        <v>810</v>
      </c>
      <c r="W18">
        <v>783</v>
      </c>
      <c r="X18">
        <v>879</v>
      </c>
      <c r="Y18">
        <v>804</v>
      </c>
      <c r="Z18">
        <v>836</v>
      </c>
      <c r="AA18">
        <v>776</v>
      </c>
      <c r="AB18">
        <v>843</v>
      </c>
      <c r="AC18">
        <v>817</v>
      </c>
      <c r="AD18">
        <v>877</v>
      </c>
      <c r="AE18" s="8">
        <f t="shared" si="4"/>
        <v>792</v>
      </c>
      <c r="AF18" s="4">
        <f t="shared" si="6"/>
        <v>879</v>
      </c>
      <c r="AG18">
        <v>152</v>
      </c>
      <c r="AH18">
        <v>147</v>
      </c>
      <c r="AI18">
        <v>128</v>
      </c>
      <c r="AJ18">
        <v>234</v>
      </c>
      <c r="AK18">
        <v>153</v>
      </c>
      <c r="AL18">
        <v>189</v>
      </c>
      <c r="AM18">
        <v>191</v>
      </c>
      <c r="AN18">
        <v>145</v>
      </c>
      <c r="AO18">
        <v>188</v>
      </c>
      <c r="AP18">
        <v>180</v>
      </c>
      <c r="AQ18">
        <v>190</v>
      </c>
      <c r="AR18">
        <v>222</v>
      </c>
      <c r="AS18">
        <v>156</v>
      </c>
      <c r="AT18">
        <v>165</v>
      </c>
      <c r="AU18">
        <v>219</v>
      </c>
      <c r="AV18">
        <v>171</v>
      </c>
      <c r="AW18">
        <v>164</v>
      </c>
      <c r="AX18">
        <v>173</v>
      </c>
      <c r="AY18">
        <v>190</v>
      </c>
      <c r="AZ18">
        <v>265</v>
      </c>
      <c r="BA18">
        <v>174</v>
      </c>
      <c r="BB18">
        <v>234</v>
      </c>
      <c r="BC18">
        <v>185</v>
      </c>
      <c r="BD18">
        <v>136</v>
      </c>
      <c r="BE18">
        <v>160</v>
      </c>
      <c r="BF18">
        <v>237</v>
      </c>
      <c r="BG18">
        <v>190</v>
      </c>
      <c r="BH18">
        <v>129</v>
      </c>
      <c r="BI18" s="4">
        <f t="shared" si="7"/>
        <v>5067</v>
      </c>
      <c r="BJ18">
        <f t="shared" si="8"/>
        <v>661</v>
      </c>
      <c r="BK18">
        <f t="shared" si="9"/>
        <v>678</v>
      </c>
      <c r="BL18">
        <f t="shared" si="10"/>
        <v>780</v>
      </c>
      <c r="BM18">
        <f t="shared" si="11"/>
        <v>711</v>
      </c>
      <c r="BN18">
        <f t="shared" si="12"/>
        <v>792</v>
      </c>
      <c r="BO18">
        <f t="shared" si="13"/>
        <v>729</v>
      </c>
      <c r="BP18">
        <f t="shared" si="14"/>
        <v>716</v>
      </c>
    </row>
    <row r="19" spans="1:68" ht="14.25">
      <c r="A19" t="s">
        <v>43</v>
      </c>
      <c r="B19">
        <v>18</v>
      </c>
      <c r="C19">
        <v>18</v>
      </c>
      <c r="D19">
        <f t="shared" si="0"/>
        <v>0</v>
      </c>
      <c r="E19" t="s">
        <v>46</v>
      </c>
      <c r="F19" s="3">
        <f t="shared" si="1"/>
        <v>186.75</v>
      </c>
      <c r="G19" s="10">
        <f>'[1]Sheet1'!$W$523</f>
        <v>178.34821428571428</v>
      </c>
      <c r="H19" s="8">
        <f t="shared" si="2"/>
        <v>4</v>
      </c>
      <c r="I19" s="5">
        <f>SUM(112+H19)</f>
        <v>116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240</v>
      </c>
      <c r="T19" s="8">
        <f t="shared" si="3"/>
        <v>215</v>
      </c>
      <c r="U19" s="4">
        <f t="shared" si="5"/>
        <v>240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787</v>
      </c>
      <c r="AE19" s="8">
        <f t="shared" si="4"/>
        <v>747</v>
      </c>
      <c r="AF19" s="4">
        <f t="shared" si="6"/>
        <v>787</v>
      </c>
      <c r="AG19">
        <v>160</v>
      </c>
      <c r="AH19">
        <v>180</v>
      </c>
      <c r="AI19">
        <v>192</v>
      </c>
      <c r="AJ19">
        <v>215</v>
      </c>
      <c r="BI19" s="4">
        <f t="shared" si="7"/>
        <v>747</v>
      </c>
      <c r="BJ19">
        <f t="shared" si="8"/>
        <v>747</v>
      </c>
      <c r="BK19">
        <f t="shared" si="9"/>
        <v>0</v>
      </c>
      <c r="BL19">
        <f t="shared" si="10"/>
        <v>0</v>
      </c>
      <c r="BM19">
        <f t="shared" si="11"/>
        <v>0</v>
      </c>
      <c r="BN19">
        <f t="shared" si="12"/>
        <v>0</v>
      </c>
      <c r="BO19">
        <f t="shared" si="13"/>
        <v>0</v>
      </c>
      <c r="BP19">
        <f t="shared" si="14"/>
        <v>0</v>
      </c>
    </row>
    <row r="20" spans="1:68" ht="14.25">
      <c r="A20" t="s">
        <v>50</v>
      </c>
      <c r="B20">
        <v>19</v>
      </c>
      <c r="C20">
        <v>19</v>
      </c>
      <c r="D20">
        <f t="shared" si="0"/>
        <v>0</v>
      </c>
      <c r="E20" t="s">
        <v>51</v>
      </c>
      <c r="F20" s="3">
        <f t="shared" si="1"/>
        <v>208.875</v>
      </c>
      <c r="G20" s="10">
        <f>'[1]Sheet1'!$W$13</f>
        <v>202.20166666666668</v>
      </c>
      <c r="H20" s="8">
        <f t="shared" si="2"/>
        <v>16</v>
      </c>
      <c r="I20" s="5">
        <f>SUM(697+H20)</f>
        <v>713</v>
      </c>
      <c r="J20">
        <v>0</v>
      </c>
      <c r="K20">
        <v>288</v>
      </c>
      <c r="L20">
        <v>258</v>
      </c>
      <c r="M20">
        <v>236</v>
      </c>
      <c r="N20">
        <v>267</v>
      </c>
      <c r="O20">
        <v>274</v>
      </c>
      <c r="P20">
        <v>257</v>
      </c>
      <c r="Q20">
        <v>258</v>
      </c>
      <c r="R20">
        <v>299</v>
      </c>
      <c r="S20">
        <v>276</v>
      </c>
      <c r="T20" s="8">
        <f t="shared" si="3"/>
        <v>258</v>
      </c>
      <c r="U20" s="4">
        <f t="shared" si="5"/>
        <v>299</v>
      </c>
      <c r="V20">
        <v>977</v>
      </c>
      <c r="W20">
        <v>884</v>
      </c>
      <c r="X20">
        <v>881</v>
      </c>
      <c r="Y20">
        <v>922</v>
      </c>
      <c r="Z20">
        <v>921</v>
      </c>
      <c r="AA20">
        <v>853</v>
      </c>
      <c r="AB20">
        <v>925</v>
      </c>
      <c r="AC20">
        <v>919</v>
      </c>
      <c r="AD20">
        <v>997</v>
      </c>
      <c r="AE20" s="8">
        <f t="shared" si="4"/>
        <v>887</v>
      </c>
      <c r="AF20" s="4">
        <f t="shared" si="6"/>
        <v>997</v>
      </c>
      <c r="AG20">
        <v>160</v>
      </c>
      <c r="AH20">
        <v>224</v>
      </c>
      <c r="AI20">
        <v>258</v>
      </c>
      <c r="AJ20">
        <v>234</v>
      </c>
      <c r="AK20">
        <v>185</v>
      </c>
      <c r="AL20">
        <v>196</v>
      </c>
      <c r="AM20">
        <v>227</v>
      </c>
      <c r="AN20">
        <v>193</v>
      </c>
      <c r="BA20">
        <v>236</v>
      </c>
      <c r="BB20">
        <v>246</v>
      </c>
      <c r="BC20">
        <v>180</v>
      </c>
      <c r="BD20">
        <v>225</v>
      </c>
      <c r="BE20">
        <v>191</v>
      </c>
      <c r="BF20">
        <v>180</v>
      </c>
      <c r="BG20">
        <v>192</v>
      </c>
      <c r="BH20">
        <v>215</v>
      </c>
      <c r="BI20" s="4">
        <f t="shared" si="7"/>
        <v>3342</v>
      </c>
      <c r="BJ20">
        <f t="shared" si="8"/>
        <v>876</v>
      </c>
      <c r="BK20">
        <f t="shared" si="9"/>
        <v>801</v>
      </c>
      <c r="BL20">
        <f t="shared" si="10"/>
        <v>0</v>
      </c>
      <c r="BM20">
        <f t="shared" si="11"/>
        <v>0</v>
      </c>
      <c r="BN20">
        <f t="shared" si="12"/>
        <v>0</v>
      </c>
      <c r="BO20">
        <f t="shared" si="13"/>
        <v>887</v>
      </c>
      <c r="BP20">
        <f t="shared" si="14"/>
        <v>778</v>
      </c>
    </row>
    <row r="21" spans="1:68" ht="14.25">
      <c r="A21" t="s">
        <v>50</v>
      </c>
      <c r="B21">
        <v>20</v>
      </c>
      <c r="C21">
        <v>20</v>
      </c>
      <c r="D21">
        <f t="shared" si="0"/>
        <v>0</v>
      </c>
      <c r="E21" t="s">
        <v>52</v>
      </c>
      <c r="F21" s="3">
        <f t="shared" si="1"/>
        <v>195.35714285714286</v>
      </c>
      <c r="G21" s="10">
        <f>'[1]Sheet1'!$W$50</f>
        <v>182.0972222222222</v>
      </c>
      <c r="H21" s="8">
        <f t="shared" si="2"/>
        <v>28</v>
      </c>
      <c r="I21" s="5">
        <f>SUM(1229+H21)</f>
        <v>1257</v>
      </c>
      <c r="J21">
        <v>223</v>
      </c>
      <c r="K21">
        <v>247</v>
      </c>
      <c r="L21">
        <v>249</v>
      </c>
      <c r="M21">
        <v>251</v>
      </c>
      <c r="N21">
        <v>280</v>
      </c>
      <c r="O21">
        <v>299</v>
      </c>
      <c r="P21">
        <v>277</v>
      </c>
      <c r="Q21">
        <v>237</v>
      </c>
      <c r="R21">
        <v>289</v>
      </c>
      <c r="S21">
        <v>254</v>
      </c>
      <c r="T21" s="8">
        <f t="shared" si="3"/>
        <v>247</v>
      </c>
      <c r="U21" s="4">
        <f t="shared" si="5"/>
        <v>299</v>
      </c>
      <c r="V21">
        <v>784</v>
      </c>
      <c r="W21">
        <v>813</v>
      </c>
      <c r="X21">
        <v>849</v>
      </c>
      <c r="Y21">
        <v>963</v>
      </c>
      <c r="Z21">
        <v>986</v>
      </c>
      <c r="AA21">
        <v>898</v>
      </c>
      <c r="AB21">
        <v>833</v>
      </c>
      <c r="AC21">
        <v>1011</v>
      </c>
      <c r="AD21">
        <v>887</v>
      </c>
      <c r="AE21" s="8">
        <f t="shared" si="4"/>
        <v>855</v>
      </c>
      <c r="AF21" s="4">
        <f t="shared" si="6"/>
        <v>1011</v>
      </c>
      <c r="AG21">
        <v>169</v>
      </c>
      <c r="AH21">
        <v>176</v>
      </c>
      <c r="AI21">
        <v>220</v>
      </c>
      <c r="AJ21">
        <v>220</v>
      </c>
      <c r="AK21">
        <v>223</v>
      </c>
      <c r="AL21">
        <v>169</v>
      </c>
      <c r="AM21">
        <v>166</v>
      </c>
      <c r="AN21">
        <v>163</v>
      </c>
      <c r="AO21">
        <v>205</v>
      </c>
      <c r="AP21">
        <v>222</v>
      </c>
      <c r="AQ21">
        <v>190</v>
      </c>
      <c r="AR21">
        <v>180</v>
      </c>
      <c r="AS21">
        <v>191</v>
      </c>
      <c r="AT21">
        <v>154</v>
      </c>
      <c r="AU21">
        <v>238</v>
      </c>
      <c r="AV21">
        <v>184</v>
      </c>
      <c r="AW21">
        <v>150</v>
      </c>
      <c r="AX21">
        <v>225</v>
      </c>
      <c r="AY21">
        <v>206</v>
      </c>
      <c r="AZ21">
        <v>156</v>
      </c>
      <c r="BA21">
        <v>201</v>
      </c>
      <c r="BB21">
        <v>247</v>
      </c>
      <c r="BC21">
        <v>201</v>
      </c>
      <c r="BD21">
        <v>206</v>
      </c>
      <c r="BE21">
        <v>169</v>
      </c>
      <c r="BF21">
        <v>224</v>
      </c>
      <c r="BG21">
        <v>214</v>
      </c>
      <c r="BH21">
        <v>201</v>
      </c>
      <c r="BI21" s="4">
        <f t="shared" si="7"/>
        <v>5470</v>
      </c>
      <c r="BJ21">
        <f t="shared" si="8"/>
        <v>785</v>
      </c>
      <c r="BK21">
        <f t="shared" si="9"/>
        <v>721</v>
      </c>
      <c r="BL21">
        <f t="shared" si="10"/>
        <v>797</v>
      </c>
      <c r="BM21">
        <f t="shared" si="11"/>
        <v>767</v>
      </c>
      <c r="BN21">
        <f t="shared" si="12"/>
        <v>737</v>
      </c>
      <c r="BO21">
        <f t="shared" si="13"/>
        <v>855</v>
      </c>
      <c r="BP21">
        <f t="shared" si="14"/>
        <v>808</v>
      </c>
    </row>
    <row r="22" spans="1:68" ht="14.25">
      <c r="A22" t="s">
        <v>50</v>
      </c>
      <c r="B22">
        <v>21</v>
      </c>
      <c r="C22">
        <v>21</v>
      </c>
      <c r="D22">
        <f t="shared" si="0"/>
        <v>0</v>
      </c>
      <c r="E22" t="s">
        <v>53</v>
      </c>
      <c r="F22" s="3">
        <f t="shared" si="1"/>
        <v>202.375</v>
      </c>
      <c r="G22" s="10">
        <f>'[1]Sheet1'!$W$59</f>
        <v>181.7671875</v>
      </c>
      <c r="H22" s="8">
        <f t="shared" si="2"/>
        <v>24</v>
      </c>
      <c r="I22" s="5">
        <f>SUM(1001+H22)</f>
        <v>1025</v>
      </c>
      <c r="J22">
        <v>279</v>
      </c>
      <c r="K22">
        <v>258</v>
      </c>
      <c r="L22">
        <v>244</v>
      </c>
      <c r="M22">
        <v>254</v>
      </c>
      <c r="N22">
        <v>290</v>
      </c>
      <c r="O22">
        <v>279</v>
      </c>
      <c r="P22">
        <v>234</v>
      </c>
      <c r="Q22">
        <v>234</v>
      </c>
      <c r="R22">
        <v>248</v>
      </c>
      <c r="S22">
        <v>256</v>
      </c>
      <c r="T22" s="8">
        <f t="shared" si="3"/>
        <v>248</v>
      </c>
      <c r="U22" s="4">
        <f t="shared" si="5"/>
        <v>290</v>
      </c>
      <c r="V22">
        <v>873</v>
      </c>
      <c r="W22">
        <v>850</v>
      </c>
      <c r="X22">
        <v>800</v>
      </c>
      <c r="Y22">
        <v>988</v>
      </c>
      <c r="Z22">
        <v>977</v>
      </c>
      <c r="AA22">
        <v>848</v>
      </c>
      <c r="AB22">
        <v>876</v>
      </c>
      <c r="AC22">
        <v>872</v>
      </c>
      <c r="AD22">
        <v>952</v>
      </c>
      <c r="AE22" s="8">
        <f t="shared" si="4"/>
        <v>857</v>
      </c>
      <c r="AF22" s="4">
        <f t="shared" si="6"/>
        <v>988</v>
      </c>
      <c r="AG22">
        <v>247</v>
      </c>
      <c r="AH22">
        <v>204</v>
      </c>
      <c r="AI22">
        <v>178</v>
      </c>
      <c r="AJ22">
        <v>176</v>
      </c>
      <c r="AO22">
        <v>215</v>
      </c>
      <c r="AP22">
        <v>193</v>
      </c>
      <c r="AQ22">
        <v>246</v>
      </c>
      <c r="AR22">
        <v>203</v>
      </c>
      <c r="AS22">
        <v>191</v>
      </c>
      <c r="AT22">
        <v>166</v>
      </c>
      <c r="AU22">
        <v>213</v>
      </c>
      <c r="AV22">
        <v>235</v>
      </c>
      <c r="AW22">
        <v>216</v>
      </c>
      <c r="AX22">
        <v>177</v>
      </c>
      <c r="AY22">
        <v>183</v>
      </c>
      <c r="AZ22">
        <v>248</v>
      </c>
      <c r="BA22">
        <v>238</v>
      </c>
      <c r="BB22">
        <v>214</v>
      </c>
      <c r="BC22">
        <v>179</v>
      </c>
      <c r="BD22">
        <v>209</v>
      </c>
      <c r="BE22">
        <v>177</v>
      </c>
      <c r="BF22">
        <v>191</v>
      </c>
      <c r="BG22">
        <v>233</v>
      </c>
      <c r="BH22">
        <v>125</v>
      </c>
      <c r="BI22" s="4">
        <f t="shared" si="7"/>
        <v>4857</v>
      </c>
      <c r="BJ22">
        <f t="shared" si="8"/>
        <v>805</v>
      </c>
      <c r="BK22">
        <f t="shared" si="9"/>
        <v>0</v>
      </c>
      <c r="BL22">
        <f t="shared" si="10"/>
        <v>857</v>
      </c>
      <c r="BM22">
        <f t="shared" si="11"/>
        <v>805</v>
      </c>
      <c r="BN22">
        <f t="shared" si="12"/>
        <v>824</v>
      </c>
      <c r="BO22">
        <f t="shared" si="13"/>
        <v>840</v>
      </c>
      <c r="BP22">
        <f t="shared" si="14"/>
        <v>726</v>
      </c>
    </row>
    <row r="23" spans="1:68" ht="14.25">
      <c r="A23" t="s">
        <v>54</v>
      </c>
      <c r="B23">
        <v>22</v>
      </c>
      <c r="C23">
        <v>22</v>
      </c>
      <c r="D23">
        <f t="shared" si="0"/>
        <v>0</v>
      </c>
      <c r="E23" t="s">
        <v>55</v>
      </c>
      <c r="F23" s="3">
        <f t="shared" si="1"/>
        <v>172.28571428571428</v>
      </c>
      <c r="G23" s="10">
        <f>'[1]Sheet1'!$W$58</f>
        <v>178.2605194805195</v>
      </c>
      <c r="H23" s="8">
        <f t="shared" si="2"/>
        <v>28</v>
      </c>
      <c r="I23" s="5">
        <f>SUM(767+H23)</f>
        <v>795</v>
      </c>
      <c r="J23">
        <v>256</v>
      </c>
      <c r="K23">
        <v>188</v>
      </c>
      <c r="L23">
        <v>190</v>
      </c>
      <c r="M23">
        <v>241</v>
      </c>
      <c r="N23">
        <v>224</v>
      </c>
      <c r="O23">
        <v>278</v>
      </c>
      <c r="P23">
        <v>268</v>
      </c>
      <c r="Q23">
        <v>221</v>
      </c>
      <c r="R23">
        <v>256</v>
      </c>
      <c r="S23">
        <v>259</v>
      </c>
      <c r="T23" s="8">
        <f t="shared" si="3"/>
        <v>245</v>
      </c>
      <c r="U23" s="4">
        <f t="shared" si="5"/>
        <v>278</v>
      </c>
      <c r="V23">
        <v>714</v>
      </c>
      <c r="W23">
        <v>654</v>
      </c>
      <c r="X23">
        <v>795</v>
      </c>
      <c r="Y23">
        <v>768</v>
      </c>
      <c r="Z23">
        <v>848</v>
      </c>
      <c r="AA23">
        <v>829</v>
      </c>
      <c r="AB23">
        <v>761</v>
      </c>
      <c r="AC23">
        <v>813</v>
      </c>
      <c r="AD23">
        <v>824</v>
      </c>
      <c r="AE23" s="8">
        <f t="shared" si="4"/>
        <v>788</v>
      </c>
      <c r="AF23" s="4">
        <f t="shared" si="6"/>
        <v>848</v>
      </c>
      <c r="AG23">
        <v>138</v>
      </c>
      <c r="AH23">
        <v>176</v>
      </c>
      <c r="AI23">
        <v>166</v>
      </c>
      <c r="AJ23">
        <v>133</v>
      </c>
      <c r="AK23">
        <v>152</v>
      </c>
      <c r="AL23">
        <v>232</v>
      </c>
      <c r="AM23">
        <v>157</v>
      </c>
      <c r="AN23">
        <v>199</v>
      </c>
      <c r="AO23">
        <v>168</v>
      </c>
      <c r="AP23">
        <v>125</v>
      </c>
      <c r="AQ23">
        <v>153</v>
      </c>
      <c r="AR23">
        <v>148</v>
      </c>
      <c r="AS23">
        <v>157</v>
      </c>
      <c r="AT23">
        <v>158</v>
      </c>
      <c r="AU23">
        <v>173</v>
      </c>
      <c r="AV23">
        <v>182</v>
      </c>
      <c r="AW23">
        <v>177</v>
      </c>
      <c r="AX23">
        <v>167</v>
      </c>
      <c r="AY23">
        <v>172</v>
      </c>
      <c r="AZ23">
        <v>153</v>
      </c>
      <c r="BA23">
        <v>152</v>
      </c>
      <c r="BB23">
        <v>234</v>
      </c>
      <c r="BC23">
        <v>164</v>
      </c>
      <c r="BD23">
        <v>200</v>
      </c>
      <c r="BE23">
        <v>179</v>
      </c>
      <c r="BF23">
        <v>245</v>
      </c>
      <c r="BG23">
        <v>166</v>
      </c>
      <c r="BH23">
        <v>198</v>
      </c>
      <c r="BI23" s="4">
        <f t="shared" si="7"/>
        <v>4824</v>
      </c>
      <c r="BJ23">
        <f t="shared" si="8"/>
        <v>613</v>
      </c>
      <c r="BK23">
        <f t="shared" si="9"/>
        <v>740</v>
      </c>
      <c r="BL23">
        <f t="shared" si="10"/>
        <v>594</v>
      </c>
      <c r="BM23">
        <f t="shared" si="11"/>
        <v>670</v>
      </c>
      <c r="BN23">
        <f t="shared" si="12"/>
        <v>669</v>
      </c>
      <c r="BO23">
        <f t="shared" si="13"/>
        <v>750</v>
      </c>
      <c r="BP23">
        <f t="shared" si="14"/>
        <v>788</v>
      </c>
    </row>
    <row r="24" spans="1:68" ht="14.25">
      <c r="A24" t="s">
        <v>54</v>
      </c>
      <c r="B24">
        <v>23</v>
      </c>
      <c r="C24">
        <v>23</v>
      </c>
      <c r="D24">
        <f t="shared" si="0"/>
        <v>0</v>
      </c>
      <c r="E24" t="s">
        <v>56</v>
      </c>
      <c r="F24" s="3">
        <f t="shared" si="1"/>
        <v>165.25</v>
      </c>
      <c r="G24" s="10">
        <f>'[1]Sheet1'!$W$537</f>
        <v>165.25</v>
      </c>
      <c r="H24" s="8">
        <f t="shared" si="2"/>
        <v>24</v>
      </c>
      <c r="I24" s="5">
        <f>SUM(0+H24)</f>
        <v>24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8">
        <f t="shared" si="3"/>
        <v>207</v>
      </c>
      <c r="U24" s="4">
        <f t="shared" si="5"/>
        <v>207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s="8">
        <f t="shared" si="4"/>
        <v>729</v>
      </c>
      <c r="AF24" s="4">
        <f t="shared" si="6"/>
        <v>729</v>
      </c>
      <c r="AG24">
        <v>152</v>
      </c>
      <c r="AH24">
        <v>130</v>
      </c>
      <c r="AI24">
        <v>155</v>
      </c>
      <c r="AJ24">
        <v>207</v>
      </c>
      <c r="AK24">
        <v>156</v>
      </c>
      <c r="AL24">
        <v>178</v>
      </c>
      <c r="AM24">
        <v>157</v>
      </c>
      <c r="AN24">
        <v>167</v>
      </c>
      <c r="AO24">
        <v>165</v>
      </c>
      <c r="AP24">
        <v>138</v>
      </c>
      <c r="AQ24">
        <v>147</v>
      </c>
      <c r="AR24">
        <v>170</v>
      </c>
      <c r="AS24">
        <v>192</v>
      </c>
      <c r="AT24">
        <v>206</v>
      </c>
      <c r="AU24">
        <v>161</v>
      </c>
      <c r="AV24">
        <v>170</v>
      </c>
      <c r="BA24">
        <v>173</v>
      </c>
      <c r="BB24">
        <v>127</v>
      </c>
      <c r="BC24">
        <v>186</v>
      </c>
      <c r="BD24">
        <v>153</v>
      </c>
      <c r="BE24">
        <v>177</v>
      </c>
      <c r="BF24">
        <v>143</v>
      </c>
      <c r="BG24">
        <v>165</v>
      </c>
      <c r="BH24">
        <v>191</v>
      </c>
      <c r="BI24" s="4">
        <f t="shared" si="7"/>
        <v>3966</v>
      </c>
      <c r="BJ24">
        <f t="shared" si="8"/>
        <v>644</v>
      </c>
      <c r="BK24">
        <f t="shared" si="9"/>
        <v>658</v>
      </c>
      <c r="BL24">
        <f t="shared" si="10"/>
        <v>620</v>
      </c>
      <c r="BM24">
        <f t="shared" si="11"/>
        <v>729</v>
      </c>
      <c r="BN24">
        <f t="shared" si="12"/>
        <v>0</v>
      </c>
      <c r="BO24">
        <f t="shared" si="13"/>
        <v>639</v>
      </c>
      <c r="BP24">
        <f t="shared" si="14"/>
        <v>676</v>
      </c>
    </row>
    <row r="25" spans="1:68" ht="14.25">
      <c r="A25" t="s">
        <v>54</v>
      </c>
      <c r="B25">
        <v>24</v>
      </c>
      <c r="C25">
        <v>24</v>
      </c>
      <c r="D25">
        <f t="shared" si="0"/>
        <v>0</v>
      </c>
      <c r="E25" t="s">
        <v>57</v>
      </c>
      <c r="F25" s="3" t="e">
        <f t="shared" si="1"/>
        <v>#DIV/0!</v>
      </c>
      <c r="G25" s="10">
        <f>'[1]Sheet1'!$W$170</f>
        <v>154.3525</v>
      </c>
      <c r="H25" s="8">
        <f t="shared" si="2"/>
        <v>0</v>
      </c>
      <c r="I25" s="5">
        <f>SUM(307+H25)</f>
        <v>307</v>
      </c>
      <c r="J25">
        <v>278</v>
      </c>
      <c r="K25">
        <v>186</v>
      </c>
      <c r="L25">
        <v>0</v>
      </c>
      <c r="M25">
        <v>255</v>
      </c>
      <c r="N25">
        <v>174</v>
      </c>
      <c r="O25">
        <v>278</v>
      </c>
      <c r="P25">
        <v>0</v>
      </c>
      <c r="Q25">
        <v>0</v>
      </c>
      <c r="R25">
        <v>0</v>
      </c>
      <c r="S25">
        <v>0</v>
      </c>
      <c r="T25" s="8">
        <f t="shared" si="3"/>
        <v>0</v>
      </c>
      <c r="U25" s="4">
        <f t="shared" si="5"/>
        <v>278</v>
      </c>
      <c r="V25">
        <v>682</v>
      </c>
      <c r="W25">
        <v>0</v>
      </c>
      <c r="X25">
        <v>779</v>
      </c>
      <c r="Y25">
        <v>603</v>
      </c>
      <c r="Z25">
        <v>712</v>
      </c>
      <c r="AA25">
        <v>0</v>
      </c>
      <c r="AB25">
        <v>0</v>
      </c>
      <c r="AC25">
        <v>0</v>
      </c>
      <c r="AD25">
        <v>0</v>
      </c>
      <c r="AE25" s="8">
        <f t="shared" si="4"/>
        <v>0</v>
      </c>
      <c r="AF25" s="4">
        <f t="shared" si="6"/>
        <v>779</v>
      </c>
      <c r="BI25" s="4">
        <f t="shared" si="7"/>
        <v>0</v>
      </c>
      <c r="BJ25">
        <f t="shared" si="8"/>
        <v>0</v>
      </c>
      <c r="BK25">
        <f t="shared" si="9"/>
        <v>0</v>
      </c>
      <c r="BL25">
        <f t="shared" si="10"/>
        <v>0</v>
      </c>
      <c r="BM25">
        <f t="shared" si="11"/>
        <v>0</v>
      </c>
      <c r="BN25">
        <f t="shared" si="12"/>
        <v>0</v>
      </c>
      <c r="BO25">
        <f t="shared" si="13"/>
        <v>0</v>
      </c>
      <c r="BP25">
        <f t="shared" si="14"/>
        <v>0</v>
      </c>
    </row>
    <row r="26" spans="1:68" ht="14.25">
      <c r="A26" t="s">
        <v>58</v>
      </c>
      <c r="B26">
        <v>25</v>
      </c>
      <c r="C26">
        <v>25</v>
      </c>
      <c r="D26">
        <f t="shared" si="0"/>
        <v>0</v>
      </c>
      <c r="E26" t="s">
        <v>59</v>
      </c>
      <c r="F26" s="3">
        <f t="shared" si="1"/>
        <v>173.75</v>
      </c>
      <c r="G26" s="10">
        <f>'[1]Sheet1'!$W$42</f>
        <v>180.06889194139194</v>
      </c>
      <c r="H26" s="8">
        <f t="shared" si="2"/>
        <v>28</v>
      </c>
      <c r="I26" s="5">
        <f>SUM(603+H26)</f>
        <v>631</v>
      </c>
      <c r="J26">
        <v>0</v>
      </c>
      <c r="K26">
        <v>0</v>
      </c>
      <c r="L26">
        <v>0</v>
      </c>
      <c r="M26">
        <v>182</v>
      </c>
      <c r="N26">
        <v>0</v>
      </c>
      <c r="O26">
        <v>242</v>
      </c>
      <c r="P26">
        <v>249</v>
      </c>
      <c r="Q26">
        <v>257</v>
      </c>
      <c r="R26">
        <v>259</v>
      </c>
      <c r="S26">
        <v>242</v>
      </c>
      <c r="T26" s="8">
        <f t="shared" si="3"/>
        <v>215</v>
      </c>
      <c r="U26" s="4">
        <f t="shared" si="5"/>
        <v>259</v>
      </c>
      <c r="V26">
        <v>0</v>
      </c>
      <c r="W26">
        <v>0</v>
      </c>
      <c r="X26">
        <v>665</v>
      </c>
      <c r="Y26">
        <v>0</v>
      </c>
      <c r="Z26">
        <v>827</v>
      </c>
      <c r="AA26">
        <v>810</v>
      </c>
      <c r="AB26">
        <v>847</v>
      </c>
      <c r="AC26">
        <v>851</v>
      </c>
      <c r="AD26">
        <v>868</v>
      </c>
      <c r="AE26" s="8">
        <f t="shared" si="4"/>
        <v>795</v>
      </c>
      <c r="AF26" s="4">
        <f t="shared" si="6"/>
        <v>868</v>
      </c>
      <c r="AG26">
        <v>211</v>
      </c>
      <c r="AH26">
        <v>155</v>
      </c>
      <c r="AI26">
        <v>146</v>
      </c>
      <c r="AJ26">
        <v>135</v>
      </c>
      <c r="AK26">
        <v>168</v>
      </c>
      <c r="AL26">
        <v>215</v>
      </c>
      <c r="AM26">
        <v>200</v>
      </c>
      <c r="AN26">
        <v>212</v>
      </c>
      <c r="AO26">
        <v>192</v>
      </c>
      <c r="AP26">
        <v>192</v>
      </c>
      <c r="AQ26">
        <v>199</v>
      </c>
      <c r="AR26">
        <v>170</v>
      </c>
      <c r="AS26">
        <v>126</v>
      </c>
      <c r="AT26">
        <v>175</v>
      </c>
      <c r="AU26">
        <v>167</v>
      </c>
      <c r="AV26">
        <v>191</v>
      </c>
      <c r="AW26">
        <v>192</v>
      </c>
      <c r="AX26">
        <v>142</v>
      </c>
      <c r="AY26">
        <v>173</v>
      </c>
      <c r="AZ26">
        <v>200</v>
      </c>
      <c r="BA26">
        <v>152</v>
      </c>
      <c r="BB26">
        <v>176</v>
      </c>
      <c r="BC26">
        <v>165</v>
      </c>
      <c r="BD26">
        <v>196</v>
      </c>
      <c r="BE26">
        <v>151</v>
      </c>
      <c r="BF26">
        <v>160</v>
      </c>
      <c r="BG26">
        <v>178</v>
      </c>
      <c r="BH26">
        <v>126</v>
      </c>
      <c r="BI26" s="4">
        <f t="shared" si="7"/>
        <v>4865</v>
      </c>
      <c r="BJ26">
        <f t="shared" si="8"/>
        <v>647</v>
      </c>
      <c r="BK26">
        <f t="shared" si="9"/>
        <v>795</v>
      </c>
      <c r="BL26">
        <f t="shared" si="10"/>
        <v>753</v>
      </c>
      <c r="BM26">
        <f t="shared" si="11"/>
        <v>659</v>
      </c>
      <c r="BN26">
        <f t="shared" si="12"/>
        <v>707</v>
      </c>
      <c r="BO26">
        <f t="shared" si="13"/>
        <v>689</v>
      </c>
      <c r="BP26">
        <f t="shared" si="14"/>
        <v>615</v>
      </c>
    </row>
    <row r="27" spans="1:68" ht="14.25">
      <c r="A27" t="s">
        <v>58</v>
      </c>
      <c r="B27">
        <v>26</v>
      </c>
      <c r="C27">
        <v>26</v>
      </c>
      <c r="D27">
        <f t="shared" si="0"/>
        <v>0</v>
      </c>
      <c r="E27" t="s">
        <v>60</v>
      </c>
      <c r="F27" s="3">
        <f t="shared" si="1"/>
        <v>173</v>
      </c>
      <c r="G27" s="10">
        <f>'[1]Sheet1'!$W$119</f>
        <v>168.69440052700924</v>
      </c>
      <c r="H27" s="8">
        <f t="shared" si="2"/>
        <v>4</v>
      </c>
      <c r="I27" s="5">
        <f>SUM(719+H27)</f>
        <v>723</v>
      </c>
      <c r="J27">
        <v>220</v>
      </c>
      <c r="K27">
        <v>197</v>
      </c>
      <c r="L27">
        <v>241</v>
      </c>
      <c r="M27">
        <v>290</v>
      </c>
      <c r="N27">
        <v>0</v>
      </c>
      <c r="O27">
        <v>241</v>
      </c>
      <c r="P27">
        <v>231</v>
      </c>
      <c r="Q27">
        <v>220</v>
      </c>
      <c r="R27">
        <v>246</v>
      </c>
      <c r="S27">
        <v>268</v>
      </c>
      <c r="T27" s="8">
        <f t="shared" si="3"/>
        <v>199</v>
      </c>
      <c r="U27" s="4">
        <f t="shared" si="5"/>
        <v>290</v>
      </c>
      <c r="V27">
        <v>654</v>
      </c>
      <c r="W27">
        <v>774</v>
      </c>
      <c r="X27">
        <v>931</v>
      </c>
      <c r="Y27">
        <v>0</v>
      </c>
      <c r="Z27">
        <v>858</v>
      </c>
      <c r="AA27">
        <v>843</v>
      </c>
      <c r="AB27">
        <v>931</v>
      </c>
      <c r="AC27">
        <v>823</v>
      </c>
      <c r="AD27">
        <v>906</v>
      </c>
      <c r="AE27" s="8">
        <f t="shared" si="4"/>
        <v>692</v>
      </c>
      <c r="AF27" s="4">
        <f t="shared" si="6"/>
        <v>931</v>
      </c>
      <c r="AS27">
        <v>154</v>
      </c>
      <c r="AT27">
        <v>182</v>
      </c>
      <c r="AU27">
        <v>157</v>
      </c>
      <c r="AV27">
        <v>199</v>
      </c>
      <c r="BI27" s="4">
        <f t="shared" si="7"/>
        <v>692</v>
      </c>
      <c r="BJ27">
        <f t="shared" si="8"/>
        <v>0</v>
      </c>
      <c r="BK27">
        <f t="shared" si="9"/>
        <v>0</v>
      </c>
      <c r="BL27">
        <f t="shared" si="10"/>
        <v>0</v>
      </c>
      <c r="BM27">
        <f t="shared" si="11"/>
        <v>692</v>
      </c>
      <c r="BN27">
        <f t="shared" si="12"/>
        <v>0</v>
      </c>
      <c r="BO27">
        <f t="shared" si="13"/>
        <v>0</v>
      </c>
      <c r="BP27">
        <f t="shared" si="14"/>
        <v>0</v>
      </c>
    </row>
    <row r="28" spans="1:68" ht="14.25">
      <c r="A28" t="s">
        <v>58</v>
      </c>
      <c r="B28">
        <v>27</v>
      </c>
      <c r="C28">
        <v>27</v>
      </c>
      <c r="D28">
        <f t="shared" si="0"/>
        <v>0</v>
      </c>
      <c r="E28" t="s">
        <v>61</v>
      </c>
      <c r="F28" s="3">
        <f t="shared" si="1"/>
        <v>155.20833333333334</v>
      </c>
      <c r="G28" s="10">
        <f>'[1]Sheet1'!$W$538</f>
        <v>155.20833333333334</v>
      </c>
      <c r="H28" s="8">
        <f t="shared" si="2"/>
        <v>24</v>
      </c>
      <c r="I28" s="5">
        <f>SUM(0+H28)</f>
        <v>24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8">
        <f t="shared" si="3"/>
        <v>219</v>
      </c>
      <c r="U28" s="4">
        <f t="shared" si="5"/>
        <v>219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 s="8">
        <f t="shared" si="4"/>
        <v>684</v>
      </c>
      <c r="AF28" s="4">
        <f t="shared" si="6"/>
        <v>684</v>
      </c>
      <c r="AG28">
        <v>133</v>
      </c>
      <c r="AH28">
        <v>153</v>
      </c>
      <c r="AI28">
        <v>191</v>
      </c>
      <c r="AJ28">
        <v>133</v>
      </c>
      <c r="AK28">
        <v>136</v>
      </c>
      <c r="AL28">
        <v>139</v>
      </c>
      <c r="AM28">
        <v>182</v>
      </c>
      <c r="AN28">
        <v>189</v>
      </c>
      <c r="AO28">
        <v>121</v>
      </c>
      <c r="AP28">
        <v>219</v>
      </c>
      <c r="AQ28">
        <v>154</v>
      </c>
      <c r="AR28">
        <v>190</v>
      </c>
      <c r="AW28">
        <v>153</v>
      </c>
      <c r="AX28">
        <v>104</v>
      </c>
      <c r="AY28">
        <v>164</v>
      </c>
      <c r="AZ28">
        <v>139</v>
      </c>
      <c r="BA28">
        <v>91</v>
      </c>
      <c r="BB28">
        <v>133</v>
      </c>
      <c r="BC28">
        <v>177</v>
      </c>
      <c r="BD28">
        <v>150</v>
      </c>
      <c r="BE28">
        <v>202</v>
      </c>
      <c r="BF28">
        <v>145</v>
      </c>
      <c r="BG28">
        <v>180</v>
      </c>
      <c r="BH28">
        <v>147</v>
      </c>
      <c r="BI28" s="4">
        <f t="shared" si="7"/>
        <v>3725</v>
      </c>
      <c r="BJ28">
        <f t="shared" si="8"/>
        <v>610</v>
      </c>
      <c r="BK28">
        <f t="shared" si="9"/>
        <v>646</v>
      </c>
      <c r="BL28">
        <f t="shared" si="10"/>
        <v>684</v>
      </c>
      <c r="BM28">
        <f t="shared" si="11"/>
        <v>0</v>
      </c>
      <c r="BN28">
        <f t="shared" si="12"/>
        <v>560</v>
      </c>
      <c r="BO28">
        <f t="shared" si="13"/>
        <v>551</v>
      </c>
      <c r="BP28">
        <f t="shared" si="14"/>
        <v>674</v>
      </c>
    </row>
    <row r="29" spans="1:68" ht="14.25">
      <c r="A29" t="s">
        <v>58</v>
      </c>
      <c r="B29">
        <v>28</v>
      </c>
      <c r="C29">
        <v>28</v>
      </c>
      <c r="D29">
        <f t="shared" si="0"/>
        <v>0</v>
      </c>
      <c r="E29" t="s">
        <v>48</v>
      </c>
      <c r="F29" s="4" t="e">
        <f t="shared" si="1"/>
        <v>#DIV/0!</v>
      </c>
      <c r="G29" s="10">
        <f>'[1]Sheet1'!$W$184</f>
        <v>153.1100811688312</v>
      </c>
      <c r="H29" s="8">
        <f t="shared" si="2"/>
        <v>0</v>
      </c>
      <c r="I29" s="5">
        <f>SUM(872+H29)</f>
        <v>872</v>
      </c>
      <c r="J29">
        <v>205</v>
      </c>
      <c r="K29">
        <v>242</v>
      </c>
      <c r="L29">
        <v>203</v>
      </c>
      <c r="M29">
        <v>207</v>
      </c>
      <c r="N29">
        <v>214</v>
      </c>
      <c r="O29">
        <v>245</v>
      </c>
      <c r="P29">
        <v>217</v>
      </c>
      <c r="Q29">
        <v>234</v>
      </c>
      <c r="R29">
        <v>268</v>
      </c>
      <c r="S29">
        <v>245</v>
      </c>
      <c r="T29" s="8">
        <f t="shared" si="3"/>
        <v>0</v>
      </c>
      <c r="U29" s="4">
        <f t="shared" si="5"/>
        <v>268</v>
      </c>
      <c r="V29">
        <v>700</v>
      </c>
      <c r="W29">
        <v>674</v>
      </c>
      <c r="X29">
        <v>690</v>
      </c>
      <c r="Y29">
        <v>748</v>
      </c>
      <c r="Z29">
        <v>765</v>
      </c>
      <c r="AA29">
        <v>731</v>
      </c>
      <c r="AB29">
        <v>832</v>
      </c>
      <c r="AC29">
        <v>812</v>
      </c>
      <c r="AD29">
        <v>756</v>
      </c>
      <c r="AE29" s="8">
        <f t="shared" si="4"/>
        <v>0</v>
      </c>
      <c r="AF29" s="4">
        <f t="shared" si="6"/>
        <v>832</v>
      </c>
      <c r="BI29" s="4">
        <f t="shared" si="7"/>
        <v>0</v>
      </c>
      <c r="BJ29">
        <f t="shared" si="8"/>
        <v>0</v>
      </c>
      <c r="BK29">
        <f t="shared" si="9"/>
        <v>0</v>
      </c>
      <c r="BL29">
        <f t="shared" si="10"/>
        <v>0</v>
      </c>
      <c r="BM29">
        <f t="shared" si="11"/>
        <v>0</v>
      </c>
      <c r="BN29">
        <f t="shared" si="12"/>
        <v>0</v>
      </c>
      <c r="BO29">
        <f t="shared" si="13"/>
        <v>0</v>
      </c>
      <c r="BP29">
        <f t="shared" si="14"/>
        <v>0</v>
      </c>
    </row>
    <row r="30" spans="1:68" ht="14.25">
      <c r="A30" t="s">
        <v>54</v>
      </c>
      <c r="B30">
        <v>29</v>
      </c>
      <c r="C30">
        <v>29</v>
      </c>
      <c r="D30">
        <f t="shared" si="0"/>
        <v>0</v>
      </c>
      <c r="E30" t="s">
        <v>47</v>
      </c>
      <c r="F30" s="3">
        <f t="shared" si="1"/>
        <v>165.21428571428572</v>
      </c>
      <c r="G30" s="10">
        <f>'[1]Sheet1'!$W$133</f>
        <v>163.75580030721966</v>
      </c>
      <c r="H30" s="8">
        <f t="shared" si="2"/>
        <v>28</v>
      </c>
      <c r="I30" s="5">
        <f>SUM(279+H30)</f>
        <v>307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234</v>
      </c>
      <c r="Q30">
        <v>225</v>
      </c>
      <c r="R30">
        <v>257</v>
      </c>
      <c r="S30">
        <v>230</v>
      </c>
      <c r="T30" s="8">
        <f t="shared" si="3"/>
        <v>206</v>
      </c>
      <c r="U30" s="4">
        <f t="shared" si="5"/>
        <v>257</v>
      </c>
      <c r="V30">
        <v>0</v>
      </c>
      <c r="W30">
        <v>0</v>
      </c>
      <c r="X30">
        <v>0</v>
      </c>
      <c r="Y30">
        <v>0</v>
      </c>
      <c r="Z30">
        <v>0</v>
      </c>
      <c r="AA30">
        <v>734</v>
      </c>
      <c r="AB30">
        <v>754</v>
      </c>
      <c r="AC30">
        <v>732</v>
      </c>
      <c r="AD30">
        <v>772</v>
      </c>
      <c r="AE30" s="8">
        <f t="shared" si="4"/>
        <v>714</v>
      </c>
      <c r="AF30" s="4">
        <f t="shared" si="6"/>
        <v>772</v>
      </c>
      <c r="AG30">
        <v>180</v>
      </c>
      <c r="AH30">
        <v>178</v>
      </c>
      <c r="AI30">
        <v>162</v>
      </c>
      <c r="AJ30">
        <v>179</v>
      </c>
      <c r="AK30">
        <v>167</v>
      </c>
      <c r="AL30">
        <v>155</v>
      </c>
      <c r="AM30">
        <v>131</v>
      </c>
      <c r="AN30">
        <v>178</v>
      </c>
      <c r="AO30">
        <v>157</v>
      </c>
      <c r="AP30">
        <v>147</v>
      </c>
      <c r="AQ30">
        <v>199</v>
      </c>
      <c r="AR30">
        <v>174</v>
      </c>
      <c r="AS30">
        <v>151</v>
      </c>
      <c r="AT30">
        <v>152</v>
      </c>
      <c r="AU30">
        <v>158</v>
      </c>
      <c r="AV30">
        <v>197</v>
      </c>
      <c r="AW30">
        <v>137</v>
      </c>
      <c r="AX30">
        <v>169</v>
      </c>
      <c r="AY30">
        <v>180</v>
      </c>
      <c r="AZ30">
        <v>128</v>
      </c>
      <c r="BA30">
        <v>148</v>
      </c>
      <c r="BB30">
        <v>206</v>
      </c>
      <c r="BC30">
        <v>182</v>
      </c>
      <c r="BD30">
        <v>178</v>
      </c>
      <c r="BE30">
        <v>134</v>
      </c>
      <c r="BF30">
        <v>166</v>
      </c>
      <c r="BG30">
        <v>170</v>
      </c>
      <c r="BH30">
        <v>163</v>
      </c>
      <c r="BI30" s="4">
        <f t="shared" si="7"/>
        <v>4626</v>
      </c>
      <c r="BJ30">
        <f t="shared" si="8"/>
        <v>699</v>
      </c>
      <c r="BK30">
        <f t="shared" si="9"/>
        <v>631</v>
      </c>
      <c r="BL30">
        <f t="shared" si="10"/>
        <v>677</v>
      </c>
      <c r="BM30">
        <f t="shared" si="11"/>
        <v>658</v>
      </c>
      <c r="BN30">
        <f t="shared" si="12"/>
        <v>614</v>
      </c>
      <c r="BO30">
        <f t="shared" si="13"/>
        <v>714</v>
      </c>
      <c r="BP30">
        <f t="shared" si="14"/>
        <v>633</v>
      </c>
    </row>
    <row r="31" spans="1:68" ht="14.25">
      <c r="A31" t="s">
        <v>50</v>
      </c>
      <c r="B31">
        <v>30</v>
      </c>
      <c r="C31">
        <v>30</v>
      </c>
      <c r="D31">
        <f t="shared" si="0"/>
        <v>0</v>
      </c>
      <c r="E31" t="s">
        <v>79</v>
      </c>
      <c r="F31" s="3">
        <f t="shared" si="1"/>
        <v>178.375</v>
      </c>
      <c r="G31" s="10">
        <f>'[1]Sheet1'!$W$31</f>
        <v>183.41833333333332</v>
      </c>
      <c r="H31" s="8">
        <f t="shared" si="2"/>
        <v>16</v>
      </c>
      <c r="I31" s="5">
        <f>SUM(207+H31)</f>
        <v>223</v>
      </c>
      <c r="J31">
        <v>0</v>
      </c>
      <c r="K31">
        <v>267</v>
      </c>
      <c r="L31">
        <v>246</v>
      </c>
      <c r="M31">
        <v>222</v>
      </c>
      <c r="N31">
        <v>237</v>
      </c>
      <c r="O31">
        <v>192</v>
      </c>
      <c r="P31">
        <v>211</v>
      </c>
      <c r="Q31">
        <v>0</v>
      </c>
      <c r="R31">
        <v>276</v>
      </c>
      <c r="S31">
        <v>258</v>
      </c>
      <c r="T31" s="8">
        <f t="shared" si="3"/>
        <v>211</v>
      </c>
      <c r="U31" s="4">
        <f t="shared" si="5"/>
        <v>276</v>
      </c>
      <c r="V31">
        <v>847</v>
      </c>
      <c r="W31">
        <v>791</v>
      </c>
      <c r="X31">
        <v>760</v>
      </c>
      <c r="Y31">
        <v>801</v>
      </c>
      <c r="Z31">
        <v>720</v>
      </c>
      <c r="AA31">
        <v>731</v>
      </c>
      <c r="AB31">
        <v>0</v>
      </c>
      <c r="AC31">
        <v>917</v>
      </c>
      <c r="AD31">
        <v>844</v>
      </c>
      <c r="AE31" s="8">
        <f t="shared" si="4"/>
        <v>753</v>
      </c>
      <c r="AF31" s="4">
        <f t="shared" si="6"/>
        <v>917</v>
      </c>
      <c r="AK31">
        <v>143</v>
      </c>
      <c r="AL31">
        <v>193</v>
      </c>
      <c r="AM31">
        <v>193</v>
      </c>
      <c r="AN31">
        <v>194</v>
      </c>
      <c r="AO31">
        <v>160</v>
      </c>
      <c r="AP31">
        <v>171</v>
      </c>
      <c r="AQ31">
        <v>202</v>
      </c>
      <c r="AR31">
        <v>146</v>
      </c>
      <c r="AS31">
        <v>183</v>
      </c>
      <c r="AT31">
        <v>197</v>
      </c>
      <c r="AU31">
        <v>184</v>
      </c>
      <c r="AV31">
        <v>189</v>
      </c>
      <c r="AW31">
        <v>211</v>
      </c>
      <c r="AX31">
        <v>166</v>
      </c>
      <c r="AY31">
        <v>163</v>
      </c>
      <c r="AZ31">
        <v>159</v>
      </c>
      <c r="BI31" s="4">
        <f t="shared" si="7"/>
        <v>2854</v>
      </c>
      <c r="BJ31">
        <f t="shared" si="8"/>
        <v>0</v>
      </c>
      <c r="BK31">
        <f t="shared" si="9"/>
        <v>723</v>
      </c>
      <c r="BL31">
        <f t="shared" si="10"/>
        <v>679</v>
      </c>
      <c r="BM31">
        <f t="shared" si="11"/>
        <v>753</v>
      </c>
      <c r="BN31">
        <f t="shared" si="12"/>
        <v>699</v>
      </c>
      <c r="BO31">
        <f t="shared" si="13"/>
        <v>0</v>
      </c>
      <c r="BP31">
        <f t="shared" si="14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7</v>
      </c>
      <c r="C1" s="1" t="s">
        <v>3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12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12</v>
      </c>
    </row>
    <row r="2" spans="1:15" ht="14.25">
      <c r="A2">
        <v>1</v>
      </c>
      <c r="B2" t="s">
        <v>27</v>
      </c>
      <c r="C2" t="s">
        <v>28</v>
      </c>
      <c r="D2">
        <v>240</v>
      </c>
      <c r="H2" s="4">
        <f>MAX(D2:G2)</f>
        <v>240</v>
      </c>
      <c r="I2" s="5">
        <v>269</v>
      </c>
      <c r="J2">
        <v>787</v>
      </c>
      <c r="N2" s="4">
        <f>MAX(J2:M2)</f>
        <v>787</v>
      </c>
      <c r="O2" s="5">
        <v>839</v>
      </c>
    </row>
    <row r="3" spans="1:15" ht="14.25">
      <c r="A3">
        <v>2</v>
      </c>
      <c r="B3" t="s">
        <v>27</v>
      </c>
      <c r="C3" t="s">
        <v>29</v>
      </c>
      <c r="D3">
        <v>0</v>
      </c>
      <c r="H3" s="4">
        <f aca="true" t="shared" si="0" ref="H3:H31">MAX(D3:G3)</f>
        <v>0</v>
      </c>
      <c r="I3" s="5">
        <v>241</v>
      </c>
      <c r="J3">
        <v>0</v>
      </c>
      <c r="N3" s="4">
        <f aca="true" t="shared" si="1" ref="N3:N31">MAX(J3:M3)</f>
        <v>0</v>
      </c>
      <c r="O3" s="5">
        <v>833</v>
      </c>
    </row>
    <row r="4" spans="1:15" ht="14.25">
      <c r="A4">
        <v>3</v>
      </c>
      <c r="B4" t="s">
        <v>49</v>
      </c>
      <c r="C4" t="s">
        <v>30</v>
      </c>
      <c r="D4">
        <v>213</v>
      </c>
      <c r="H4" s="4">
        <f t="shared" si="0"/>
        <v>213</v>
      </c>
      <c r="I4" s="5">
        <v>238</v>
      </c>
      <c r="J4">
        <v>736</v>
      </c>
      <c r="N4" s="4">
        <f t="shared" si="1"/>
        <v>736</v>
      </c>
      <c r="O4" s="5">
        <v>764</v>
      </c>
    </row>
    <row r="5" spans="1:15" ht="14.25">
      <c r="A5">
        <v>4</v>
      </c>
      <c r="B5" t="s">
        <v>27</v>
      </c>
      <c r="C5" t="s">
        <v>31</v>
      </c>
      <c r="D5">
        <v>190</v>
      </c>
      <c r="H5" s="4">
        <f t="shared" si="0"/>
        <v>190</v>
      </c>
      <c r="I5" s="5">
        <v>246</v>
      </c>
      <c r="J5">
        <v>702</v>
      </c>
      <c r="N5" s="4">
        <f t="shared" si="1"/>
        <v>702</v>
      </c>
      <c r="O5" s="5">
        <v>840</v>
      </c>
    </row>
    <row r="6" spans="1:15" ht="14.25">
      <c r="A6">
        <v>5</v>
      </c>
      <c r="B6" t="s">
        <v>49</v>
      </c>
      <c r="C6" t="s">
        <v>32</v>
      </c>
      <c r="D6">
        <v>0</v>
      </c>
      <c r="H6" s="4">
        <f t="shared" si="0"/>
        <v>0</v>
      </c>
      <c r="I6" s="5">
        <v>243</v>
      </c>
      <c r="J6">
        <v>0</v>
      </c>
      <c r="N6" s="4">
        <f t="shared" si="1"/>
        <v>0</v>
      </c>
      <c r="O6" s="5">
        <v>802</v>
      </c>
    </row>
    <row r="7" spans="1:15" ht="14.25">
      <c r="A7">
        <v>6</v>
      </c>
      <c r="B7" t="s">
        <v>27</v>
      </c>
      <c r="C7" t="s">
        <v>33</v>
      </c>
      <c r="D7">
        <v>0</v>
      </c>
      <c r="H7" s="4">
        <f t="shared" si="0"/>
        <v>0</v>
      </c>
      <c r="I7" s="5">
        <v>268</v>
      </c>
      <c r="J7">
        <v>0</v>
      </c>
      <c r="N7" s="4">
        <f t="shared" si="1"/>
        <v>0</v>
      </c>
      <c r="O7" s="5">
        <v>904</v>
      </c>
    </row>
    <row r="8" spans="1:15" ht="14.25">
      <c r="A8">
        <v>7</v>
      </c>
      <c r="B8" t="s">
        <v>49</v>
      </c>
      <c r="C8" t="s">
        <v>34</v>
      </c>
      <c r="D8">
        <v>0</v>
      </c>
      <c r="H8" s="4">
        <f t="shared" si="0"/>
        <v>0</v>
      </c>
      <c r="I8" s="5">
        <v>256</v>
      </c>
      <c r="J8">
        <v>0</v>
      </c>
      <c r="N8" s="4">
        <f t="shared" si="1"/>
        <v>0</v>
      </c>
      <c r="O8" s="5">
        <v>819</v>
      </c>
    </row>
    <row r="9" spans="1:15" ht="14.25">
      <c r="A9">
        <v>8</v>
      </c>
      <c r="B9" t="s">
        <v>49</v>
      </c>
      <c r="C9" t="s">
        <v>35</v>
      </c>
      <c r="D9">
        <v>218</v>
      </c>
      <c r="H9" s="4">
        <f t="shared" si="0"/>
        <v>218</v>
      </c>
      <c r="I9" s="5">
        <v>290</v>
      </c>
      <c r="J9">
        <v>787</v>
      </c>
      <c r="N9" s="4">
        <f t="shared" si="1"/>
        <v>787</v>
      </c>
      <c r="O9" s="5">
        <v>874</v>
      </c>
    </row>
    <row r="10" spans="1:15" ht="14.25">
      <c r="A10">
        <v>9</v>
      </c>
      <c r="B10" t="s">
        <v>49</v>
      </c>
      <c r="C10" t="s">
        <v>36</v>
      </c>
      <c r="D10">
        <v>0</v>
      </c>
      <c r="H10" s="4">
        <f t="shared" si="0"/>
        <v>0</v>
      </c>
      <c r="I10" s="5">
        <v>231</v>
      </c>
      <c r="J10">
        <v>0</v>
      </c>
      <c r="N10" s="4">
        <f t="shared" si="1"/>
        <v>0</v>
      </c>
      <c r="O10" s="5">
        <v>801</v>
      </c>
    </row>
    <row r="11" spans="1:15" ht="14.25">
      <c r="A11">
        <v>10</v>
      </c>
      <c r="B11" t="s">
        <v>49</v>
      </c>
      <c r="C11" t="s">
        <v>37</v>
      </c>
      <c r="D11">
        <v>192</v>
      </c>
      <c r="H11" s="4">
        <f t="shared" si="0"/>
        <v>192</v>
      </c>
      <c r="I11" s="5">
        <v>227</v>
      </c>
      <c r="J11">
        <v>559</v>
      </c>
      <c r="N11" s="4">
        <f t="shared" si="1"/>
        <v>559</v>
      </c>
      <c r="O11" s="5">
        <v>750</v>
      </c>
    </row>
    <row r="12" spans="1:15" ht="14.25">
      <c r="A12">
        <v>11</v>
      </c>
      <c r="B12" t="s">
        <v>27</v>
      </c>
      <c r="C12" t="s">
        <v>38</v>
      </c>
      <c r="D12">
        <v>213</v>
      </c>
      <c r="H12" s="4">
        <f t="shared" si="0"/>
        <v>213</v>
      </c>
      <c r="I12" s="5">
        <v>256</v>
      </c>
      <c r="J12">
        <v>720</v>
      </c>
      <c r="N12" s="4">
        <f t="shared" si="1"/>
        <v>720</v>
      </c>
      <c r="O12" s="5">
        <v>830</v>
      </c>
    </row>
    <row r="13" spans="1:15" ht="14.25">
      <c r="A13">
        <v>12</v>
      </c>
      <c r="B13" t="s">
        <v>27</v>
      </c>
      <c r="C13" t="s">
        <v>39</v>
      </c>
      <c r="D13">
        <v>0</v>
      </c>
      <c r="H13" s="4">
        <f t="shared" si="0"/>
        <v>0</v>
      </c>
      <c r="I13" s="5">
        <v>216</v>
      </c>
      <c r="J13">
        <v>0</v>
      </c>
      <c r="N13" s="4">
        <f t="shared" si="1"/>
        <v>0</v>
      </c>
      <c r="O13" s="5">
        <v>663</v>
      </c>
    </row>
    <row r="14" spans="1:15" ht="14.25">
      <c r="A14">
        <v>13</v>
      </c>
      <c r="B14" t="s">
        <v>40</v>
      </c>
      <c r="C14" t="s">
        <v>41</v>
      </c>
      <c r="D14">
        <v>211</v>
      </c>
      <c r="H14" s="4">
        <f t="shared" si="0"/>
        <v>211</v>
      </c>
      <c r="I14" s="5">
        <v>217</v>
      </c>
      <c r="J14">
        <v>766</v>
      </c>
      <c r="N14" s="4">
        <f t="shared" si="1"/>
        <v>766</v>
      </c>
      <c r="O14" s="5">
        <v>766</v>
      </c>
    </row>
    <row r="15" spans="1:15" ht="14.25">
      <c r="A15">
        <v>14</v>
      </c>
      <c r="B15" t="s">
        <v>40</v>
      </c>
      <c r="C15" t="s">
        <v>42</v>
      </c>
      <c r="D15">
        <v>195</v>
      </c>
      <c r="H15" s="4">
        <f t="shared" si="0"/>
        <v>195</v>
      </c>
      <c r="I15" s="5">
        <v>245</v>
      </c>
      <c r="J15">
        <v>655</v>
      </c>
      <c r="N15" s="4">
        <f t="shared" si="1"/>
        <v>655</v>
      </c>
      <c r="O15" s="5">
        <v>837</v>
      </c>
    </row>
    <row r="16" spans="1:15" ht="14.25">
      <c r="A16">
        <v>15</v>
      </c>
      <c r="B16" t="s">
        <v>78</v>
      </c>
      <c r="C16" t="s">
        <v>62</v>
      </c>
      <c r="D16">
        <v>215</v>
      </c>
      <c r="H16" s="4">
        <f t="shared" si="0"/>
        <v>215</v>
      </c>
      <c r="I16" s="5">
        <v>278</v>
      </c>
      <c r="J16">
        <v>774</v>
      </c>
      <c r="N16" s="4">
        <f t="shared" si="1"/>
        <v>774</v>
      </c>
      <c r="O16" s="5">
        <v>820</v>
      </c>
    </row>
    <row r="17" spans="1:15" ht="14.25">
      <c r="A17">
        <v>16</v>
      </c>
      <c r="B17" t="s">
        <v>43</v>
      </c>
      <c r="C17" t="s">
        <v>44</v>
      </c>
      <c r="D17">
        <v>202</v>
      </c>
      <c r="H17" s="4">
        <f t="shared" si="0"/>
        <v>202</v>
      </c>
      <c r="I17" s="5">
        <v>257</v>
      </c>
      <c r="J17">
        <v>717</v>
      </c>
      <c r="N17" s="4">
        <f t="shared" si="1"/>
        <v>717</v>
      </c>
      <c r="O17" s="5">
        <v>798</v>
      </c>
    </row>
    <row r="18" spans="1:15" ht="14.25">
      <c r="A18">
        <v>17</v>
      </c>
      <c r="B18" t="s">
        <v>43</v>
      </c>
      <c r="C18" t="s">
        <v>45</v>
      </c>
      <c r="D18">
        <v>265</v>
      </c>
      <c r="H18" s="4">
        <f t="shared" si="0"/>
        <v>265</v>
      </c>
      <c r="I18" s="5">
        <v>289</v>
      </c>
      <c r="J18">
        <v>792</v>
      </c>
      <c r="N18" s="4">
        <f t="shared" si="1"/>
        <v>792</v>
      </c>
      <c r="O18" s="5">
        <v>879</v>
      </c>
    </row>
    <row r="19" spans="1:15" ht="14.25">
      <c r="A19">
        <v>18</v>
      </c>
      <c r="B19" t="s">
        <v>43</v>
      </c>
      <c r="C19" t="s">
        <v>46</v>
      </c>
      <c r="D19">
        <v>215</v>
      </c>
      <c r="H19" s="4">
        <f t="shared" si="0"/>
        <v>215</v>
      </c>
      <c r="I19" s="5">
        <v>240</v>
      </c>
      <c r="J19">
        <v>747</v>
      </c>
      <c r="N19" s="4">
        <f t="shared" si="1"/>
        <v>747</v>
      </c>
      <c r="O19" s="5">
        <v>787</v>
      </c>
    </row>
    <row r="20" spans="1:15" ht="14.25">
      <c r="A20">
        <v>19</v>
      </c>
      <c r="B20" t="s">
        <v>50</v>
      </c>
      <c r="C20" t="s">
        <v>51</v>
      </c>
      <c r="D20">
        <v>258</v>
      </c>
      <c r="H20" s="4">
        <f t="shared" si="0"/>
        <v>258</v>
      </c>
      <c r="I20" s="5">
        <v>299</v>
      </c>
      <c r="J20">
        <v>887</v>
      </c>
      <c r="N20" s="4">
        <f t="shared" si="1"/>
        <v>887</v>
      </c>
      <c r="O20" s="5">
        <v>997</v>
      </c>
    </row>
    <row r="21" spans="1:15" ht="14.25">
      <c r="A21">
        <v>20</v>
      </c>
      <c r="B21" t="s">
        <v>50</v>
      </c>
      <c r="C21" t="s">
        <v>52</v>
      </c>
      <c r="D21">
        <v>247</v>
      </c>
      <c r="H21" s="4">
        <f t="shared" si="0"/>
        <v>247</v>
      </c>
      <c r="I21" s="5">
        <v>299</v>
      </c>
      <c r="J21">
        <v>855</v>
      </c>
      <c r="N21" s="4">
        <f t="shared" si="1"/>
        <v>855</v>
      </c>
      <c r="O21" s="5">
        <v>1011</v>
      </c>
    </row>
    <row r="22" spans="1:15" ht="14.25">
      <c r="A22">
        <v>21</v>
      </c>
      <c r="B22" t="s">
        <v>50</v>
      </c>
      <c r="C22" t="s">
        <v>53</v>
      </c>
      <c r="D22">
        <v>248</v>
      </c>
      <c r="H22" s="4">
        <f t="shared" si="0"/>
        <v>248</v>
      </c>
      <c r="I22" s="5">
        <v>290</v>
      </c>
      <c r="J22">
        <v>857</v>
      </c>
      <c r="N22" s="4">
        <f t="shared" si="1"/>
        <v>857</v>
      </c>
      <c r="O22" s="5">
        <v>988</v>
      </c>
    </row>
    <row r="23" spans="1:15" ht="14.25">
      <c r="A23">
        <v>22</v>
      </c>
      <c r="B23" t="s">
        <v>54</v>
      </c>
      <c r="C23" t="s">
        <v>55</v>
      </c>
      <c r="D23">
        <v>245</v>
      </c>
      <c r="H23" s="4">
        <f t="shared" si="0"/>
        <v>245</v>
      </c>
      <c r="I23" s="5">
        <v>278</v>
      </c>
      <c r="J23">
        <v>788</v>
      </c>
      <c r="N23" s="4">
        <f t="shared" si="1"/>
        <v>788</v>
      </c>
      <c r="O23" s="5">
        <v>848</v>
      </c>
    </row>
    <row r="24" spans="1:15" ht="14.25">
      <c r="A24">
        <v>23</v>
      </c>
      <c r="B24" t="s">
        <v>54</v>
      </c>
      <c r="C24" t="s">
        <v>56</v>
      </c>
      <c r="D24">
        <v>207</v>
      </c>
      <c r="H24" s="4">
        <f t="shared" si="0"/>
        <v>207</v>
      </c>
      <c r="I24" s="5">
        <v>207</v>
      </c>
      <c r="J24">
        <v>729</v>
      </c>
      <c r="N24" s="4">
        <f t="shared" si="1"/>
        <v>729</v>
      </c>
      <c r="O24" s="5">
        <v>729</v>
      </c>
    </row>
    <row r="25" spans="1:15" ht="14.25">
      <c r="A25">
        <v>24</v>
      </c>
      <c r="B25" t="s">
        <v>54</v>
      </c>
      <c r="C25" t="s">
        <v>57</v>
      </c>
      <c r="D25">
        <v>0</v>
      </c>
      <c r="H25" s="4">
        <f t="shared" si="0"/>
        <v>0</v>
      </c>
      <c r="I25" s="5">
        <v>278</v>
      </c>
      <c r="J25">
        <v>0</v>
      </c>
      <c r="N25" s="4">
        <f t="shared" si="1"/>
        <v>0</v>
      </c>
      <c r="O25" s="5">
        <v>779</v>
      </c>
    </row>
    <row r="26" spans="1:15" ht="14.25">
      <c r="A26">
        <v>25</v>
      </c>
      <c r="B26" t="s">
        <v>58</v>
      </c>
      <c r="C26" t="s">
        <v>59</v>
      </c>
      <c r="D26">
        <v>215</v>
      </c>
      <c r="H26" s="4">
        <f t="shared" si="0"/>
        <v>215</v>
      </c>
      <c r="I26" s="5">
        <v>259</v>
      </c>
      <c r="J26">
        <v>795</v>
      </c>
      <c r="N26" s="4">
        <f t="shared" si="1"/>
        <v>795</v>
      </c>
      <c r="O26" s="5">
        <v>868</v>
      </c>
    </row>
    <row r="27" spans="1:15" ht="14.25">
      <c r="A27">
        <v>26</v>
      </c>
      <c r="B27" t="s">
        <v>58</v>
      </c>
      <c r="C27" t="s">
        <v>60</v>
      </c>
      <c r="D27">
        <v>199</v>
      </c>
      <c r="H27" s="4">
        <f t="shared" si="0"/>
        <v>199</v>
      </c>
      <c r="I27" s="5">
        <v>290</v>
      </c>
      <c r="J27">
        <v>692</v>
      </c>
      <c r="N27" s="4">
        <f t="shared" si="1"/>
        <v>692</v>
      </c>
      <c r="O27" s="5">
        <v>931</v>
      </c>
    </row>
    <row r="28" spans="1:15" ht="14.25">
      <c r="A28">
        <v>27</v>
      </c>
      <c r="B28" t="s">
        <v>58</v>
      </c>
      <c r="C28" t="s">
        <v>61</v>
      </c>
      <c r="D28">
        <v>219</v>
      </c>
      <c r="H28" s="4">
        <f t="shared" si="0"/>
        <v>219</v>
      </c>
      <c r="I28" s="5">
        <v>219</v>
      </c>
      <c r="J28">
        <v>684</v>
      </c>
      <c r="N28" s="4">
        <f t="shared" si="1"/>
        <v>684</v>
      </c>
      <c r="O28" s="5">
        <v>684</v>
      </c>
    </row>
    <row r="29" spans="1:15" ht="14.25">
      <c r="A29">
        <v>28</v>
      </c>
      <c r="B29" t="s">
        <v>58</v>
      </c>
      <c r="C29" t="s">
        <v>48</v>
      </c>
      <c r="D29">
        <v>0</v>
      </c>
      <c r="H29" s="4">
        <f t="shared" si="0"/>
        <v>0</v>
      </c>
      <c r="I29" s="5">
        <v>268</v>
      </c>
      <c r="J29">
        <v>0</v>
      </c>
      <c r="N29" s="4">
        <f t="shared" si="1"/>
        <v>0</v>
      </c>
      <c r="O29" s="5">
        <v>832</v>
      </c>
    </row>
    <row r="30" spans="1:15" ht="14.25">
      <c r="A30">
        <v>29</v>
      </c>
      <c r="B30" t="s">
        <v>54</v>
      </c>
      <c r="C30" t="s">
        <v>47</v>
      </c>
      <c r="D30">
        <v>206</v>
      </c>
      <c r="H30" s="4">
        <f t="shared" si="0"/>
        <v>206</v>
      </c>
      <c r="I30" s="5">
        <v>257</v>
      </c>
      <c r="J30">
        <v>714</v>
      </c>
      <c r="N30" s="4">
        <f t="shared" si="1"/>
        <v>714</v>
      </c>
      <c r="O30" s="5">
        <v>772</v>
      </c>
    </row>
    <row r="31" spans="1:15" ht="14.25">
      <c r="A31">
        <v>30</v>
      </c>
      <c r="B31" t="s">
        <v>50</v>
      </c>
      <c r="C31" t="s">
        <v>79</v>
      </c>
      <c r="D31">
        <v>211</v>
      </c>
      <c r="H31" s="4">
        <f t="shared" si="0"/>
        <v>211</v>
      </c>
      <c r="I31" s="5">
        <v>276</v>
      </c>
      <c r="J31">
        <v>753</v>
      </c>
      <c r="N31" s="4">
        <f t="shared" si="1"/>
        <v>753</v>
      </c>
      <c r="O31" s="5">
        <v>917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2023-10-31T21:00:42Z</dcterms:modified>
  <cp:category/>
  <cp:version/>
  <cp:contentType/>
  <cp:contentStatus/>
</cp:coreProperties>
</file>