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vir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<sst xmlns="http://schemas.openxmlformats.org/spreadsheetml/2006/main" count="199" uniqueCount="88">
  <si>
    <t>Vieta</t>
  </si>
  <si>
    <t>I.T.V.</t>
  </si>
  <si>
    <t>K./KR.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</si>
  <si>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</si>
  <si>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</si>
  <si>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</si>
  <si>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</si>
  <si>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</si>
  <si>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</si>
  <si>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</si>
  <si>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</si>
  <si>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</si>
  <si>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</si>
  <si>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</si>
  <si>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</si>
  <si>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</si>
  <si>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</si>
  <si>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(16.ABL)</t>
  </si>
  <si>
    <t>Spēles ABL</t>
  </si>
  <si>
    <t>Kopējais vidējais ABL</t>
  </si>
  <si>
    <t>Spēles 1.kārta</t>
  </si>
  <si>
    <t>Vidējais bez handikapa 1.kārta</t>
  </si>
  <si>
    <t>Valentīns Giņko</t>
  </si>
  <si>
    <t>Pārdaugava</t>
  </si>
  <si>
    <t>Ivars Vizulis</t>
  </si>
  <si>
    <t>Artūrs Poišs</t>
  </si>
  <si>
    <t>Guntars Beisons</t>
  </si>
  <si>
    <t>(17.ABL)</t>
  </si>
  <si>
    <t>NB Rīga</t>
  </si>
  <si>
    <t>A1 Transit</t>
  </si>
  <si>
    <t>Ivars Volodko</t>
  </si>
  <si>
    <t>Haralds Zeidmanis</t>
  </si>
  <si>
    <t>Visvaldis Trokša</t>
  </si>
  <si>
    <t>Sebastjans Gricis</t>
  </si>
  <si>
    <t>VissParBoulingu.lv</t>
  </si>
  <si>
    <t>Nikolajs Tkačenko</t>
  </si>
  <si>
    <t>Edgars Kobiļuks</t>
  </si>
  <si>
    <t>Nikolajs Ļevikins</t>
  </si>
  <si>
    <t>Summa (pēc 1.kārtas)</t>
  </si>
  <si>
    <t>Vidējais bez handikapa 2.kārta</t>
  </si>
  <si>
    <t>Vidējais bez handikapa</t>
  </si>
  <si>
    <t>Spēles 2.kārta</t>
  </si>
  <si>
    <t>Spēles</t>
  </si>
  <si>
    <t>(17.ABL )</t>
  </si>
  <si>
    <t>(18.ABL 1.k.)</t>
  </si>
  <si>
    <t>(18.ABL 1.K.)</t>
  </si>
  <si>
    <t>(18.ABL 2.K.)</t>
  </si>
  <si>
    <t>(18.ABL 3.K.)</t>
  </si>
  <si>
    <t>(18.ABL 4.K.)</t>
  </si>
  <si>
    <t>(18.ABL labākais)</t>
  </si>
  <si>
    <t>Jānis Cekuls</t>
  </si>
  <si>
    <t>Tračs Team</t>
  </si>
  <si>
    <t>Andrejs Tračs</t>
  </si>
  <si>
    <t>Edgars Tračs</t>
  </si>
  <si>
    <t>Andris Stalidzāns</t>
  </si>
  <si>
    <t>SIB</t>
  </si>
  <si>
    <t>Nauris Zīds</t>
  </si>
  <si>
    <t>Artūrs Kaļiņins</t>
  </si>
  <si>
    <t>Jēkabs Atvars</t>
  </si>
  <si>
    <t>Māris Briedis</t>
  </si>
  <si>
    <t>Korness</t>
  </si>
  <si>
    <t>Gints Adakovskis</t>
  </si>
  <si>
    <t>Valdis Skudra</t>
  </si>
  <si>
    <t>Artūrs Maslovs</t>
  </si>
  <si>
    <t>RTU</t>
  </si>
  <si>
    <t>Māris Umbraško</t>
  </si>
  <si>
    <t>Rihards Zābers</t>
  </si>
  <si>
    <t>Jānis Vilnis</t>
  </si>
  <si>
    <t>Summa (pēc 2.kārtas)</t>
  </si>
  <si>
    <t>Vidējais bez handikapa 3.kārta</t>
  </si>
  <si>
    <t>Spēles 3.kārta</t>
  </si>
  <si>
    <t>(18.ABL 2.k.)</t>
  </si>
  <si>
    <t>30.01.</t>
  </si>
  <si>
    <t>06.02.</t>
  </si>
  <si>
    <t>13.02.</t>
  </si>
  <si>
    <t>20.02.</t>
  </si>
  <si>
    <t>27.02.</t>
  </si>
  <si>
    <t>05.03.</t>
  </si>
  <si>
    <t>12.03.</t>
  </si>
  <si>
    <t>Summa 12.03.(4.spēles)</t>
  </si>
  <si>
    <t>Summa 05.03.(4.spēles)</t>
  </si>
  <si>
    <t>Summa 27.02.(4.spēles)</t>
  </si>
  <si>
    <t>Summa 20.02.(4.spēles)</t>
  </si>
  <si>
    <t>Summa 13.02.(4.spēles)</t>
  </si>
  <si>
    <t>Summa 06.02.(4.spēles)</t>
  </si>
  <si>
    <t>Summa 30.01.(4.spēles)</t>
  </si>
  <si>
    <t>Sigutis Briedis</t>
  </si>
  <si>
    <t>Kristaps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</si>
</sst>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W10">
            <v>202.29055555555556</v>
          </cell>
        </row>
        <row r="28">
          <cell r="W28">
            <v>177.12666666666667</v>
          </cell>
        </row>
        <row r="34">
          <cell r="W34">
            <v>185.69333333333333</v>
          </cell>
        </row>
        <row r="42">
          <cell r="W42">
            <v>182.0403831694621</v>
          </cell>
        </row>
        <row r="46">
          <cell r="W46">
            <v>180.20728070175437</v>
          </cell>
        </row>
        <row r="58">
          <cell r="W58">
            <v>178.94387559808612</v>
          </cell>
        </row>
        <row r="78">
          <cell r="W78">
            <v>173.21465397923876</v>
          </cell>
        </row>
        <row r="85">
          <cell r="W85">
            <v>172.98517399267396</v>
          </cell>
        </row>
        <row r="91">
          <cell r="W91">
            <v>171.19211309523808</v>
          </cell>
        </row>
        <row r="94">
          <cell r="W94">
            <v>169.72318594104306</v>
          </cell>
        </row>
        <row r="96">
          <cell r="W96">
            <v>168.09714285714284</v>
          </cell>
        </row>
        <row r="98">
          <cell r="W98">
            <v>170.43098301308828</v>
          </cell>
        </row>
        <row r="107">
          <cell r="W107">
            <v>169.5693156152648</v>
          </cell>
        </row>
        <row r="112">
          <cell r="W112">
            <v>170.66618697478992</v>
          </cell>
        </row>
        <row r="119">
          <cell r="W119">
            <v>168.84970355731227</v>
          </cell>
        </row>
        <row r="132">
          <cell r="W132">
            <v>164.4951530144768</v>
          </cell>
        </row>
        <row r="133">
          <cell r="W133">
            <v>163.7304431643625</v>
          </cell>
        </row>
        <row r="184">
          <cell r="W184">
            <v>153.1100811688312</v>
          </cell>
        </row>
        <row r="199">
          <cell r="W199">
            <v>149.6231862745098</v>
          </cell>
        </row>
        <row r="202">
          <cell r="W202">
            <v>153.08044781284607</v>
          </cell>
        </row>
        <row r="528">
          <cell r="W528">
            <v>177.29516806722688</v>
          </cell>
        </row>
        <row r="535">
          <cell r="W535">
            <v>185.3095238095238</v>
          </cell>
        </row>
        <row r="537">
          <cell r="W537">
            <v>175.68421052631578</v>
          </cell>
        </row>
        <row r="538">
          <cell r="W538">
            <v>166.02941176470588</v>
          </cell>
        </row>
        <row r="545">
          <cell r="W545">
            <v>97.75</v>
          </cell>
        </row>
        <row r="549">
          <cell r="W549">
            <v>66.25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7"/>
  <sheetViews>
    <sheetView tabSelected="1" zoomScalePageLayoutView="0" workbookViewId="0" topLeftCell="A1">
      <selection activeCell="E4" sqref="E4"/>
    </sheetView>
  </sheetViews>
  <sheetFormatPr defaultColWidth="0" defaultRowHeight="15"/>
  <cols>
    <col min="1" max="1" width="11.57421875" style="0" customWidth="1"/>
    <col min="2" max="4" width="9.28125" style="0" customWidth="1"/>
    <col min="5" max="5" width="23.00390625" style="0" customWidth="1"/>
    <col min="6" max="9" width="15.421875" style="4" customWidth="1"/>
    <col min="10" max="10" width="15.421875" style="11" customWidth="1"/>
    <col min="11" max="14" width="15.421875" style="8" customWidth="1"/>
    <col min="15" max="15" width="10.00390625" style="5" customWidth="1"/>
    <col min="16" max="16" width="10.00390625" style="0" customWidth="1"/>
    <col min="17" max="27" width="13.28125" style="0" customWidth="1"/>
    <col min="28" max="28" width="16.00390625" style="8" customWidth="1"/>
    <col min="29" max="29" width="16.00390625" style="4" customWidth="1"/>
    <col min="30" max="40" width="11.28125" style="0" customWidth="1"/>
    <col min="41" max="41" width="13.57421875" style="8" customWidth="1"/>
    <col min="42" max="42" width="13.57421875" style="4" customWidth="1"/>
    <col min="43" max="70" width="8.8515625" style="0" customWidth="1"/>
    <col min="71" max="72" width="8.8515625" style="8" customWidth="1"/>
    <col min="73" max="73" width="8.8515625" style="4" customWidth="1"/>
    <col min="74" max="79" width="8.8515625" style="0" customWidth="1"/>
    <col min="80" max="80" width="8.7109375" style="0" customWidth="1"/>
    <col min="81" max="16384" width="0" style="0" hidden="1" customWidth="1"/>
  </cols>
  <sheetData>
    <row r="1" spans="1:80" ht="14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21</v>
      </c>
      <c r="G1" s="2" t="s">
        <v>39</v>
      </c>
      <c r="H1" s="2" t="s">
        <v>69</v>
      </c>
      <c r="I1" s="2" t="s">
        <v>40</v>
      </c>
      <c r="J1" s="9" t="s">
        <v>19</v>
      </c>
      <c r="K1" s="7" t="s">
        <v>20</v>
      </c>
      <c r="L1" s="7" t="s">
        <v>41</v>
      </c>
      <c r="M1" s="7" t="s">
        <v>70</v>
      </c>
      <c r="N1" s="7" t="s">
        <v>42</v>
      </c>
      <c r="O1" s="6" t="s">
        <v>18</v>
      </c>
      <c r="P1" s="1" t="s">
        <v>10</v>
      </c>
      <c r="Q1" s="1" t="s">
        <v>8</v>
      </c>
      <c r="R1" s="1" t="s">
        <v>9</v>
      </c>
      <c r="S1" s="1" t="s">
        <v>11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43</v>
      </c>
      <c r="Z1" s="1" t="s">
        <v>44</v>
      </c>
      <c r="AA1" s="1" t="s">
        <v>71</v>
      </c>
      <c r="AB1" s="7" t="s">
        <v>4</v>
      </c>
      <c r="AC1" s="2" t="s">
        <v>12</v>
      </c>
      <c r="AD1" s="1" t="s">
        <v>8</v>
      </c>
      <c r="AE1" s="1" t="s">
        <v>9</v>
      </c>
      <c r="AF1" s="1" t="s">
        <v>11</v>
      </c>
      <c r="AG1" s="1" t="s">
        <v>13</v>
      </c>
      <c r="AH1" s="1" t="s">
        <v>14</v>
      </c>
      <c r="AI1" s="1" t="s">
        <v>15</v>
      </c>
      <c r="AJ1" s="1" t="s">
        <v>16</v>
      </c>
      <c r="AK1" s="1" t="s">
        <v>17</v>
      </c>
      <c r="AL1" s="1" t="s">
        <v>27</v>
      </c>
      <c r="AM1" s="1" t="s">
        <v>44</v>
      </c>
      <c r="AN1" s="1" t="s">
        <v>71</v>
      </c>
      <c r="AO1" s="7" t="s">
        <v>5</v>
      </c>
      <c r="AP1" s="2" t="s">
        <v>12</v>
      </c>
      <c r="AQ1" s="1" t="s">
        <v>72</v>
      </c>
      <c r="AR1" s="1" t="s">
        <v>72</v>
      </c>
      <c r="AS1" s="1" t="s">
        <v>72</v>
      </c>
      <c r="AT1" s="1" t="s">
        <v>72</v>
      </c>
      <c r="AU1" s="1" t="s">
        <v>73</v>
      </c>
      <c r="AV1" s="1" t="s">
        <v>73</v>
      </c>
      <c r="AW1" s="1" t="s">
        <v>73</v>
      </c>
      <c r="AX1" s="1" t="s">
        <v>73</v>
      </c>
      <c r="AY1" s="1" t="s">
        <v>74</v>
      </c>
      <c r="AZ1" s="1" t="s">
        <v>74</v>
      </c>
      <c r="BA1" s="1" t="s">
        <v>74</v>
      </c>
      <c r="BB1" s="1" t="s">
        <v>74</v>
      </c>
      <c r="BC1" s="1" t="s">
        <v>75</v>
      </c>
      <c r="BD1" s="1" t="s">
        <v>75</v>
      </c>
      <c r="BE1" s="1" t="s">
        <v>75</v>
      </c>
      <c r="BF1" s="1" t="s">
        <v>75</v>
      </c>
      <c r="BG1" s="1" t="s">
        <v>76</v>
      </c>
      <c r="BH1" s="1" t="s">
        <v>76</v>
      </c>
      <c r="BI1" s="1" t="s">
        <v>76</v>
      </c>
      <c r="BJ1" s="1" t="s">
        <v>76</v>
      </c>
      <c r="BK1" s="1" t="s">
        <v>77</v>
      </c>
      <c r="BL1" s="1" t="s">
        <v>77</v>
      </c>
      <c r="BM1" s="1" t="s">
        <v>77</v>
      </c>
      <c r="BN1" s="1" t="s">
        <v>77</v>
      </c>
      <c r="BO1" s="1" t="s">
        <v>78</v>
      </c>
      <c r="BP1" s="1" t="s">
        <v>78</v>
      </c>
      <c r="BQ1" s="1" t="s">
        <v>78</v>
      </c>
      <c r="BR1" s="1" t="s">
        <v>78</v>
      </c>
      <c r="BS1" s="7" t="s">
        <v>38</v>
      </c>
      <c r="BT1" s="7" t="s">
        <v>68</v>
      </c>
      <c r="BU1" s="2" t="s">
        <v>6</v>
      </c>
      <c r="BV1" s="1" t="s">
        <v>85</v>
      </c>
      <c r="BW1" s="1" t="s">
        <v>84</v>
      </c>
      <c r="BX1" s="1" t="s">
        <v>83</v>
      </c>
      <c r="BY1" s="1" t="s">
        <v>82</v>
      </c>
      <c r="BZ1" s="1" t="s">
        <v>81</v>
      </c>
      <c r="CA1" s="1" t="s">
        <v>80</v>
      </c>
      <c r="CB1" s="1" t="s">
        <v>79</v>
      </c>
    </row>
    <row r="2" spans="1:80" ht="14.25">
      <c r="A2" t="s">
        <v>28</v>
      </c>
      <c r="B2">
        <v>1</v>
      </c>
      <c r="C2">
        <v>1</v>
      </c>
      <c r="D2">
        <f>SUM(C2-B2)</f>
        <v>0</v>
      </c>
      <c r="E2" t="s">
        <v>26</v>
      </c>
      <c r="F2" s="3">
        <f>SUM(BS2)/(K2)</f>
        <v>170.82142857142858</v>
      </c>
      <c r="G2" s="3">
        <f>SUM(BT2)/(L2)</f>
        <v>163.25</v>
      </c>
      <c r="H2" s="3">
        <f>AVERAGE(AQ2:BR2)</f>
        <v>184.5</v>
      </c>
      <c r="I2" s="3">
        <f aca="true" t="shared" si="0" ref="I2:I27">SUM(BU2)/(N2)</f>
        <v>173.3375</v>
      </c>
      <c r="J2" s="10">
        <f>'[1]Sheet1'!$W$85</f>
        <v>172.98517399267396</v>
      </c>
      <c r="K2" s="8">
        <v>28</v>
      </c>
      <c r="L2" s="8">
        <v>24</v>
      </c>
      <c r="M2" s="8">
        <f>COUNT(AQ2:BR2)</f>
        <v>28</v>
      </c>
      <c r="N2" s="8">
        <f>SUM(K2:M2)</f>
        <v>80</v>
      </c>
      <c r="O2" s="12">
        <f>SUM(866+N2)</f>
        <v>946</v>
      </c>
      <c r="P2">
        <v>278</v>
      </c>
      <c r="Q2">
        <v>232</v>
      </c>
      <c r="R2">
        <v>257</v>
      </c>
      <c r="S2">
        <v>275</v>
      </c>
      <c r="T2">
        <v>232</v>
      </c>
      <c r="U2">
        <v>247</v>
      </c>
      <c r="V2">
        <v>245</v>
      </c>
      <c r="W2">
        <v>220</v>
      </c>
      <c r="X2">
        <v>246</v>
      </c>
      <c r="Y2">
        <v>267</v>
      </c>
      <c r="Z2">
        <v>215</v>
      </c>
      <c r="AA2">
        <v>201</v>
      </c>
      <c r="AB2" s="8">
        <f>MAX(AQ2:BR2)</f>
        <v>237</v>
      </c>
      <c r="AC2" s="4">
        <f>MAX(P2:AB2)</f>
        <v>278</v>
      </c>
      <c r="AD2">
        <v>772</v>
      </c>
      <c r="AE2">
        <v>820</v>
      </c>
      <c r="AF2">
        <v>791</v>
      </c>
      <c r="AG2">
        <v>768</v>
      </c>
      <c r="AH2">
        <v>748</v>
      </c>
      <c r="AI2">
        <v>796</v>
      </c>
      <c r="AJ2">
        <v>743</v>
      </c>
      <c r="AK2">
        <v>818</v>
      </c>
      <c r="AL2">
        <v>786</v>
      </c>
      <c r="AM2">
        <v>774</v>
      </c>
      <c r="AN2">
        <v>703</v>
      </c>
      <c r="AO2" s="8">
        <f>MAX(BV2:CB2)</f>
        <v>762</v>
      </c>
      <c r="AP2" s="4">
        <f>MAX(AD2:AO2)</f>
        <v>820</v>
      </c>
      <c r="AQ2">
        <v>165</v>
      </c>
      <c r="AR2">
        <v>178</v>
      </c>
      <c r="AS2">
        <v>206</v>
      </c>
      <c r="AT2">
        <v>213</v>
      </c>
      <c r="AU2">
        <v>171</v>
      </c>
      <c r="AV2">
        <v>206</v>
      </c>
      <c r="AW2">
        <v>194</v>
      </c>
      <c r="AX2">
        <v>172</v>
      </c>
      <c r="AY2">
        <v>148</v>
      </c>
      <c r="AZ2">
        <v>172</v>
      </c>
      <c r="BA2">
        <v>200</v>
      </c>
      <c r="BB2">
        <v>216</v>
      </c>
      <c r="BC2">
        <v>205</v>
      </c>
      <c r="BD2">
        <v>178</v>
      </c>
      <c r="BE2">
        <v>197</v>
      </c>
      <c r="BF2">
        <v>136</v>
      </c>
      <c r="BG2">
        <v>187</v>
      </c>
      <c r="BH2">
        <v>237</v>
      </c>
      <c r="BI2">
        <v>159</v>
      </c>
      <c r="BJ2">
        <v>168</v>
      </c>
      <c r="BK2">
        <v>200</v>
      </c>
      <c r="BL2">
        <v>160</v>
      </c>
      <c r="BM2">
        <v>152</v>
      </c>
      <c r="BN2">
        <v>192</v>
      </c>
      <c r="BO2">
        <v>177</v>
      </c>
      <c r="BP2">
        <v>160</v>
      </c>
      <c r="BQ2">
        <v>201</v>
      </c>
      <c r="BR2">
        <v>216</v>
      </c>
      <c r="BS2" s="8">
        <v>4783</v>
      </c>
      <c r="BT2" s="8">
        <v>3918</v>
      </c>
      <c r="BU2" s="4">
        <f>SUM(AQ2:BT2)</f>
        <v>13867</v>
      </c>
      <c r="BV2">
        <f>SUM(AQ2:AT2)</f>
        <v>762</v>
      </c>
      <c r="BW2">
        <f>SUM(AU2:AX2)</f>
        <v>743</v>
      </c>
      <c r="BX2">
        <f>SUM(AY2:BB2)</f>
        <v>736</v>
      </c>
      <c r="BY2">
        <f>SUM(BC2:BF2)</f>
        <v>716</v>
      </c>
      <c r="BZ2">
        <f>SUM(BG2:BJ2)</f>
        <v>751</v>
      </c>
      <c r="CA2">
        <f>SUM(BK2:BN2)</f>
        <v>704</v>
      </c>
      <c r="CB2">
        <f>SUM(BO2:BR2)</f>
        <v>754</v>
      </c>
    </row>
    <row r="3" spans="1:80" ht="14.25">
      <c r="A3" t="s">
        <v>23</v>
      </c>
      <c r="B3">
        <v>2</v>
      </c>
      <c r="C3">
        <v>2</v>
      </c>
      <c r="D3">
        <f aca="true" t="shared" si="1" ref="D3:D9">SUM(C3-B3)</f>
        <v>0</v>
      </c>
      <c r="E3" t="s">
        <v>24</v>
      </c>
      <c r="F3" s="3">
        <f aca="true" t="shared" si="2" ref="F3:F27">SUM(BS3)/(K3)</f>
        <v>172.28571428571428</v>
      </c>
      <c r="G3" s="3">
        <f aca="true" t="shared" si="3" ref="G3:G27">SUM(BT3)/(L3)</f>
        <v>174.3</v>
      </c>
      <c r="H3" s="3">
        <f aca="true" t="shared" si="4" ref="H3:H27">AVERAGE(AQ3:BR3)</f>
        <v>191.25</v>
      </c>
      <c r="I3" s="3">
        <f t="shared" si="0"/>
        <v>179.80263157894737</v>
      </c>
      <c r="J3" s="10">
        <f>'[1]Sheet1'!$W$58</f>
        <v>178.94387559808612</v>
      </c>
      <c r="K3" s="8">
        <v>28</v>
      </c>
      <c r="L3" s="8">
        <v>20</v>
      </c>
      <c r="M3" s="8">
        <f aca="true" t="shared" si="5" ref="M3:M27">COUNT(AQ3:BR3)</f>
        <v>28</v>
      </c>
      <c r="N3" s="8">
        <f aca="true" t="shared" si="6" ref="N3:N27">SUM(K3:M3)</f>
        <v>76</v>
      </c>
      <c r="O3" s="5">
        <f>SUM(767+N3)</f>
        <v>843</v>
      </c>
      <c r="P3">
        <v>256</v>
      </c>
      <c r="Q3">
        <v>188</v>
      </c>
      <c r="R3">
        <v>190</v>
      </c>
      <c r="S3">
        <v>241</v>
      </c>
      <c r="T3">
        <v>224</v>
      </c>
      <c r="U3">
        <v>278</v>
      </c>
      <c r="V3">
        <v>268</v>
      </c>
      <c r="W3">
        <v>221</v>
      </c>
      <c r="X3">
        <v>256</v>
      </c>
      <c r="Y3">
        <v>259</v>
      </c>
      <c r="Z3">
        <v>245</v>
      </c>
      <c r="AA3">
        <v>279</v>
      </c>
      <c r="AB3" s="8">
        <f aca="true" t="shared" si="7" ref="AB3:AB27">MAX(AQ3:BR3)</f>
        <v>225</v>
      </c>
      <c r="AC3" s="4">
        <f aca="true" t="shared" si="8" ref="AC3:AC10">MAX(P3:AB3)</f>
        <v>279</v>
      </c>
      <c r="AD3">
        <v>714</v>
      </c>
      <c r="AE3">
        <v>654</v>
      </c>
      <c r="AF3">
        <v>795</v>
      </c>
      <c r="AG3">
        <v>768</v>
      </c>
      <c r="AH3">
        <v>848</v>
      </c>
      <c r="AI3">
        <v>829</v>
      </c>
      <c r="AJ3">
        <v>761</v>
      </c>
      <c r="AK3">
        <v>813</v>
      </c>
      <c r="AL3">
        <v>824</v>
      </c>
      <c r="AM3">
        <v>788</v>
      </c>
      <c r="AN3">
        <v>786</v>
      </c>
      <c r="AO3" s="8">
        <f aca="true" t="shared" si="9" ref="AO3:AO27">MAX(BV3:CB3)</f>
        <v>796</v>
      </c>
      <c r="AP3" s="4">
        <f aca="true" t="shared" si="10" ref="AP3:AP20">MAX(AD3:AO3)</f>
        <v>848</v>
      </c>
      <c r="AQ3">
        <v>149</v>
      </c>
      <c r="AR3">
        <v>210</v>
      </c>
      <c r="AS3">
        <v>170</v>
      </c>
      <c r="AT3">
        <v>213</v>
      </c>
      <c r="AU3">
        <v>178</v>
      </c>
      <c r="AV3">
        <v>214</v>
      </c>
      <c r="AW3">
        <v>192</v>
      </c>
      <c r="AX3">
        <v>210</v>
      </c>
      <c r="AY3">
        <v>188</v>
      </c>
      <c r="AZ3">
        <v>173</v>
      </c>
      <c r="BA3">
        <v>162</v>
      </c>
      <c r="BB3">
        <v>180</v>
      </c>
      <c r="BC3">
        <v>220</v>
      </c>
      <c r="BD3">
        <v>163</v>
      </c>
      <c r="BE3">
        <v>180</v>
      </c>
      <c r="BF3">
        <v>225</v>
      </c>
      <c r="BG3">
        <v>198</v>
      </c>
      <c r="BH3">
        <v>206</v>
      </c>
      <c r="BI3">
        <v>224</v>
      </c>
      <c r="BJ3">
        <v>158</v>
      </c>
      <c r="BK3">
        <v>212</v>
      </c>
      <c r="BL3">
        <v>168</v>
      </c>
      <c r="BM3">
        <v>225</v>
      </c>
      <c r="BN3">
        <v>191</v>
      </c>
      <c r="BO3">
        <v>175</v>
      </c>
      <c r="BP3">
        <v>217</v>
      </c>
      <c r="BQ3">
        <v>182</v>
      </c>
      <c r="BR3">
        <v>172</v>
      </c>
      <c r="BS3" s="8">
        <v>4824</v>
      </c>
      <c r="BT3" s="8">
        <v>3486</v>
      </c>
      <c r="BU3" s="4">
        <f aca="true" t="shared" si="11" ref="BU3:BU27">SUM(AQ3:BT3)</f>
        <v>13665</v>
      </c>
      <c r="BV3">
        <f aca="true" t="shared" si="12" ref="BV3:BV20">SUM(AQ3:AT3)</f>
        <v>742</v>
      </c>
      <c r="BW3">
        <f>SUM(AU3:AX3)</f>
        <v>794</v>
      </c>
      <c r="BX3">
        <f aca="true" t="shared" si="13" ref="BX3:BX20">SUM(AY3:BB3)</f>
        <v>703</v>
      </c>
      <c r="BY3">
        <f aca="true" t="shared" si="14" ref="BY3:BY20">SUM(BC3:BF3)</f>
        <v>788</v>
      </c>
      <c r="BZ3">
        <f aca="true" t="shared" si="15" ref="BZ3:BZ20">SUM(BG3:BJ3)</f>
        <v>786</v>
      </c>
      <c r="CA3">
        <f aca="true" t="shared" si="16" ref="CA3:CA20">SUM(BK3:BN3)</f>
        <v>796</v>
      </c>
      <c r="CB3">
        <f aca="true" t="shared" si="17" ref="CB3:CB20">SUM(BO3:BR3)</f>
        <v>746</v>
      </c>
    </row>
    <row r="4" spans="1:80" ht="14.25">
      <c r="A4" t="s">
        <v>23</v>
      </c>
      <c r="B4">
        <v>3</v>
      </c>
      <c r="C4">
        <v>3</v>
      </c>
      <c r="D4">
        <f t="shared" si="1"/>
        <v>0</v>
      </c>
      <c r="E4" t="s">
        <v>25</v>
      </c>
      <c r="F4" s="3">
        <f t="shared" si="2"/>
        <v>165.25</v>
      </c>
      <c r="G4" s="3">
        <f t="shared" si="3"/>
        <v>183.17857142857142</v>
      </c>
      <c r="H4" s="3">
        <f t="shared" si="4"/>
        <v>177.375</v>
      </c>
      <c r="I4" s="3">
        <f t="shared" si="0"/>
        <v>175.68421052631578</v>
      </c>
      <c r="J4" s="10">
        <f>'[1]Sheet1'!$W$537</f>
        <v>175.68421052631578</v>
      </c>
      <c r="K4" s="8">
        <v>24</v>
      </c>
      <c r="L4" s="8">
        <v>28</v>
      </c>
      <c r="M4" s="8">
        <f t="shared" si="5"/>
        <v>24</v>
      </c>
      <c r="N4" s="8">
        <f t="shared" si="6"/>
        <v>76</v>
      </c>
      <c r="O4" s="5">
        <f>SUM(0+N4)</f>
        <v>76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207</v>
      </c>
      <c r="AA4">
        <v>226</v>
      </c>
      <c r="AB4" s="8">
        <f t="shared" si="7"/>
        <v>215</v>
      </c>
      <c r="AC4" s="4">
        <f t="shared" si="8"/>
        <v>226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729</v>
      </c>
      <c r="AN4">
        <v>772</v>
      </c>
      <c r="AO4" s="8">
        <f t="shared" si="9"/>
        <v>769</v>
      </c>
      <c r="AP4" s="4">
        <f t="shared" si="10"/>
        <v>772</v>
      </c>
      <c r="AQ4">
        <v>155</v>
      </c>
      <c r="AR4">
        <v>202</v>
      </c>
      <c r="AS4">
        <v>191</v>
      </c>
      <c r="AT4">
        <v>161</v>
      </c>
      <c r="AU4">
        <v>215</v>
      </c>
      <c r="AV4">
        <v>176</v>
      </c>
      <c r="AW4">
        <v>199</v>
      </c>
      <c r="AX4">
        <v>179</v>
      </c>
      <c r="AY4">
        <v>191</v>
      </c>
      <c r="AZ4">
        <v>178</v>
      </c>
      <c r="BA4">
        <v>167</v>
      </c>
      <c r="BB4">
        <v>181</v>
      </c>
      <c r="BC4">
        <v>179</v>
      </c>
      <c r="BD4">
        <v>167</v>
      </c>
      <c r="BE4">
        <v>171</v>
      </c>
      <c r="BF4">
        <v>176</v>
      </c>
      <c r="BG4">
        <v>148</v>
      </c>
      <c r="BH4">
        <v>175</v>
      </c>
      <c r="BI4">
        <v>188</v>
      </c>
      <c r="BJ4">
        <v>182</v>
      </c>
      <c r="BK4">
        <v>167</v>
      </c>
      <c r="BL4">
        <v>146</v>
      </c>
      <c r="BM4">
        <v>194</v>
      </c>
      <c r="BN4">
        <v>169</v>
      </c>
      <c r="BS4" s="8">
        <v>3966</v>
      </c>
      <c r="BT4" s="8">
        <v>5129</v>
      </c>
      <c r="BU4" s="4">
        <f t="shared" si="11"/>
        <v>13352</v>
      </c>
      <c r="BV4">
        <f t="shared" si="12"/>
        <v>709</v>
      </c>
      <c r="BW4">
        <f>SUM(AU4:AX4)</f>
        <v>769</v>
      </c>
      <c r="BX4">
        <f t="shared" si="13"/>
        <v>717</v>
      </c>
      <c r="BY4">
        <f t="shared" si="14"/>
        <v>693</v>
      </c>
      <c r="BZ4">
        <f t="shared" si="15"/>
        <v>693</v>
      </c>
      <c r="CA4">
        <f t="shared" si="16"/>
        <v>676</v>
      </c>
      <c r="CB4">
        <f t="shared" si="17"/>
        <v>0</v>
      </c>
    </row>
    <row r="5" spans="1:80" ht="14.25">
      <c r="A5" t="s">
        <v>23</v>
      </c>
      <c r="B5">
        <v>4</v>
      </c>
      <c r="C5">
        <v>4</v>
      </c>
      <c r="D5">
        <f t="shared" si="1"/>
        <v>0</v>
      </c>
      <c r="E5" t="s">
        <v>22</v>
      </c>
      <c r="F5" s="3">
        <f t="shared" si="2"/>
        <v>165.21428571428572</v>
      </c>
      <c r="G5" s="3">
        <f t="shared" si="3"/>
        <v>160.42857142857142</v>
      </c>
      <c r="H5" s="3">
        <f t="shared" si="4"/>
        <v>170.375</v>
      </c>
      <c r="I5" s="3">
        <f t="shared" si="0"/>
        <v>165.0875</v>
      </c>
      <c r="J5" s="10">
        <f>'[1]Sheet1'!$W$133</f>
        <v>163.7304431643625</v>
      </c>
      <c r="K5" s="8">
        <v>28</v>
      </c>
      <c r="L5" s="8">
        <v>28</v>
      </c>
      <c r="M5" s="8">
        <f t="shared" si="5"/>
        <v>24</v>
      </c>
      <c r="N5" s="8">
        <f t="shared" si="6"/>
        <v>80</v>
      </c>
      <c r="O5" s="5">
        <f>SUM(279+N5)</f>
        <v>359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234</v>
      </c>
      <c r="W5">
        <v>225</v>
      </c>
      <c r="X5">
        <v>257</v>
      </c>
      <c r="Y5">
        <v>230</v>
      </c>
      <c r="Z5">
        <v>206</v>
      </c>
      <c r="AA5">
        <v>205</v>
      </c>
      <c r="AB5" s="8">
        <f t="shared" si="7"/>
        <v>215</v>
      </c>
      <c r="AC5" s="4">
        <f t="shared" si="8"/>
        <v>257</v>
      </c>
      <c r="AD5">
        <v>0</v>
      </c>
      <c r="AE5">
        <v>0</v>
      </c>
      <c r="AF5">
        <v>0</v>
      </c>
      <c r="AG5">
        <v>0</v>
      </c>
      <c r="AH5">
        <v>0</v>
      </c>
      <c r="AI5">
        <v>734</v>
      </c>
      <c r="AJ5">
        <v>754</v>
      </c>
      <c r="AK5">
        <v>732</v>
      </c>
      <c r="AL5">
        <v>772</v>
      </c>
      <c r="AM5">
        <v>714</v>
      </c>
      <c r="AN5">
        <v>682</v>
      </c>
      <c r="AO5" s="8">
        <f t="shared" si="9"/>
        <v>732</v>
      </c>
      <c r="AP5" s="4">
        <f t="shared" si="10"/>
        <v>772</v>
      </c>
      <c r="AQ5">
        <v>147</v>
      </c>
      <c r="AR5">
        <v>133</v>
      </c>
      <c r="AS5">
        <v>138</v>
      </c>
      <c r="AT5">
        <v>169</v>
      </c>
      <c r="AU5">
        <v>167</v>
      </c>
      <c r="AV5">
        <v>194</v>
      </c>
      <c r="AW5">
        <v>191</v>
      </c>
      <c r="AX5">
        <v>153</v>
      </c>
      <c r="AY5">
        <v>140</v>
      </c>
      <c r="AZ5">
        <v>181</v>
      </c>
      <c r="BA5">
        <v>171</v>
      </c>
      <c r="BB5">
        <v>166</v>
      </c>
      <c r="BC5">
        <v>215</v>
      </c>
      <c r="BD5">
        <v>193</v>
      </c>
      <c r="BE5">
        <v>142</v>
      </c>
      <c r="BF5">
        <v>138</v>
      </c>
      <c r="BK5">
        <v>200</v>
      </c>
      <c r="BL5">
        <v>174</v>
      </c>
      <c r="BM5">
        <v>157</v>
      </c>
      <c r="BN5">
        <v>188</v>
      </c>
      <c r="BO5">
        <v>198</v>
      </c>
      <c r="BP5">
        <v>187</v>
      </c>
      <c r="BQ5">
        <v>144</v>
      </c>
      <c r="BR5">
        <v>203</v>
      </c>
      <c r="BS5" s="8">
        <v>4626</v>
      </c>
      <c r="BT5" s="8">
        <v>4492</v>
      </c>
      <c r="BU5" s="4">
        <f t="shared" si="11"/>
        <v>13207</v>
      </c>
      <c r="BV5">
        <f t="shared" si="12"/>
        <v>587</v>
      </c>
      <c r="BW5">
        <f>SUM(AU5:AX5)</f>
        <v>705</v>
      </c>
      <c r="BX5">
        <f t="shared" si="13"/>
        <v>658</v>
      </c>
      <c r="BY5">
        <f t="shared" si="14"/>
        <v>688</v>
      </c>
      <c r="BZ5">
        <f t="shared" si="15"/>
        <v>0</v>
      </c>
      <c r="CA5">
        <f t="shared" si="16"/>
        <v>719</v>
      </c>
      <c r="CB5">
        <f t="shared" si="17"/>
        <v>732</v>
      </c>
    </row>
    <row r="6" spans="1:87" ht="14.25">
      <c r="A6" t="s">
        <v>29</v>
      </c>
      <c r="B6">
        <v>5</v>
      </c>
      <c r="C6">
        <v>5</v>
      </c>
      <c r="D6">
        <f t="shared" si="1"/>
        <v>0</v>
      </c>
      <c r="E6" t="s">
        <v>30</v>
      </c>
      <c r="F6" s="3">
        <f t="shared" si="2"/>
        <v>192.57142857142858</v>
      </c>
      <c r="G6" s="3">
        <f t="shared" si="3"/>
        <v>193.41666666666666</v>
      </c>
      <c r="H6" s="3">
        <f t="shared" si="4"/>
        <v>212.15</v>
      </c>
      <c r="I6" s="3">
        <f t="shared" si="0"/>
        <v>198.29166666666666</v>
      </c>
      <c r="J6" s="10">
        <f>'[1]Sheet1'!$W$10</f>
        <v>202.29055555555556</v>
      </c>
      <c r="K6" s="8">
        <v>28</v>
      </c>
      <c r="L6" s="8">
        <v>24</v>
      </c>
      <c r="M6" s="8">
        <f t="shared" si="5"/>
        <v>20</v>
      </c>
      <c r="N6" s="8">
        <f t="shared" si="6"/>
        <v>72</v>
      </c>
      <c r="O6" s="5">
        <f>SUM(179+N6)</f>
        <v>251</v>
      </c>
      <c r="P6">
        <v>287</v>
      </c>
      <c r="Q6">
        <v>279</v>
      </c>
      <c r="R6">
        <v>258</v>
      </c>
      <c r="S6">
        <v>279</v>
      </c>
      <c r="T6">
        <v>0</v>
      </c>
      <c r="U6">
        <v>0</v>
      </c>
      <c r="V6">
        <v>0</v>
      </c>
      <c r="W6">
        <v>0</v>
      </c>
      <c r="X6">
        <v>0</v>
      </c>
      <c r="Y6">
        <v>222</v>
      </c>
      <c r="Z6">
        <v>246</v>
      </c>
      <c r="AA6">
        <v>227</v>
      </c>
      <c r="AB6" s="8">
        <f t="shared" si="7"/>
        <v>267</v>
      </c>
      <c r="AC6" s="4">
        <f t="shared" si="8"/>
        <v>287</v>
      </c>
      <c r="AD6">
        <v>925</v>
      </c>
      <c r="AE6">
        <v>941</v>
      </c>
      <c r="AF6">
        <v>839</v>
      </c>
      <c r="AG6">
        <v>0</v>
      </c>
      <c r="AH6">
        <v>0</v>
      </c>
      <c r="AI6">
        <v>0</v>
      </c>
      <c r="AJ6">
        <v>0</v>
      </c>
      <c r="AK6">
        <v>0</v>
      </c>
      <c r="AL6">
        <v>756</v>
      </c>
      <c r="AM6">
        <v>824</v>
      </c>
      <c r="AN6">
        <v>850</v>
      </c>
      <c r="AO6" s="8">
        <f t="shared" si="9"/>
        <v>922</v>
      </c>
      <c r="AP6" s="4">
        <f t="shared" si="10"/>
        <v>941</v>
      </c>
      <c r="AQ6">
        <v>179</v>
      </c>
      <c r="AR6">
        <v>198</v>
      </c>
      <c r="AS6">
        <v>202</v>
      </c>
      <c r="AT6">
        <v>257</v>
      </c>
      <c r="AU6">
        <v>216</v>
      </c>
      <c r="AV6">
        <v>235</v>
      </c>
      <c r="AW6">
        <v>200</v>
      </c>
      <c r="AX6">
        <v>230</v>
      </c>
      <c r="AY6">
        <v>222</v>
      </c>
      <c r="AZ6">
        <v>242</v>
      </c>
      <c r="BA6">
        <v>267</v>
      </c>
      <c r="BB6">
        <v>191</v>
      </c>
      <c r="BC6">
        <v>214</v>
      </c>
      <c r="BD6">
        <v>201</v>
      </c>
      <c r="BE6">
        <v>204</v>
      </c>
      <c r="BF6">
        <v>191</v>
      </c>
      <c r="BG6">
        <v>235</v>
      </c>
      <c r="BH6">
        <v>205</v>
      </c>
      <c r="BI6">
        <v>170</v>
      </c>
      <c r="BJ6">
        <v>184</v>
      </c>
      <c r="BS6" s="8">
        <v>5392</v>
      </c>
      <c r="BT6" s="8">
        <v>4642</v>
      </c>
      <c r="BU6" s="4">
        <f t="shared" si="11"/>
        <v>14277</v>
      </c>
      <c r="BV6">
        <f t="shared" si="12"/>
        <v>836</v>
      </c>
      <c r="BW6">
        <f aca="true" t="shared" si="18" ref="BW6:BW16">SUM(AU6:AX6)</f>
        <v>881</v>
      </c>
      <c r="BX6">
        <f t="shared" si="13"/>
        <v>922</v>
      </c>
      <c r="BY6">
        <f t="shared" si="14"/>
        <v>810</v>
      </c>
      <c r="BZ6">
        <f t="shared" si="15"/>
        <v>794</v>
      </c>
      <c r="CA6">
        <f t="shared" si="16"/>
        <v>0</v>
      </c>
      <c r="CB6">
        <f t="shared" si="17"/>
        <v>0</v>
      </c>
      <c r="CC6">
        <f>SUM(AQ6:CB6)</f>
        <v>32797</v>
      </c>
      <c r="CI6">
        <f>SUM(BK6:BN6)</f>
        <v>0</v>
      </c>
    </row>
    <row r="7" spans="1:80" ht="14.25">
      <c r="A7" t="s">
        <v>29</v>
      </c>
      <c r="B7">
        <v>6</v>
      </c>
      <c r="C7">
        <v>6</v>
      </c>
      <c r="D7">
        <f t="shared" si="1"/>
        <v>0</v>
      </c>
      <c r="E7" t="s">
        <v>31</v>
      </c>
      <c r="F7" s="3">
        <f t="shared" si="2"/>
        <v>168.21428571428572</v>
      </c>
      <c r="G7" s="3">
        <f t="shared" si="3"/>
        <v>170.20833333333334</v>
      </c>
      <c r="H7" s="3">
        <f t="shared" si="4"/>
        <v>178.91666666666666</v>
      </c>
      <c r="I7" s="3">
        <f t="shared" si="0"/>
        <v>172.22368421052633</v>
      </c>
      <c r="J7" s="10">
        <f>'[1]Sheet1'!$W$46</f>
        <v>180.20728070175437</v>
      </c>
      <c r="K7" s="8">
        <v>28</v>
      </c>
      <c r="L7" s="8">
        <v>24</v>
      </c>
      <c r="M7" s="8">
        <f t="shared" si="5"/>
        <v>24</v>
      </c>
      <c r="N7" s="8">
        <f t="shared" si="6"/>
        <v>76</v>
      </c>
      <c r="O7" s="5">
        <f>SUM(379+N7)</f>
        <v>455</v>
      </c>
      <c r="P7">
        <v>0</v>
      </c>
      <c r="Q7">
        <v>245</v>
      </c>
      <c r="R7">
        <v>267</v>
      </c>
      <c r="S7">
        <v>0</v>
      </c>
      <c r="T7">
        <v>236</v>
      </c>
      <c r="U7">
        <v>247</v>
      </c>
      <c r="V7">
        <v>257</v>
      </c>
      <c r="W7">
        <v>225</v>
      </c>
      <c r="X7">
        <v>0</v>
      </c>
      <c r="Y7">
        <v>223</v>
      </c>
      <c r="Z7">
        <v>243</v>
      </c>
      <c r="AA7">
        <v>210</v>
      </c>
      <c r="AB7" s="8">
        <f t="shared" si="7"/>
        <v>225</v>
      </c>
      <c r="AC7" s="4">
        <f t="shared" si="8"/>
        <v>267</v>
      </c>
      <c r="AD7">
        <v>824</v>
      </c>
      <c r="AE7">
        <v>861</v>
      </c>
      <c r="AF7">
        <v>0</v>
      </c>
      <c r="AG7">
        <v>861</v>
      </c>
      <c r="AH7">
        <v>814</v>
      </c>
      <c r="AI7">
        <v>835</v>
      </c>
      <c r="AJ7">
        <v>722</v>
      </c>
      <c r="AK7">
        <v>0</v>
      </c>
      <c r="AL7">
        <v>773</v>
      </c>
      <c r="AM7">
        <v>754</v>
      </c>
      <c r="AN7">
        <v>720</v>
      </c>
      <c r="AO7" s="8">
        <f t="shared" si="9"/>
        <v>779</v>
      </c>
      <c r="AP7" s="4">
        <f t="shared" si="10"/>
        <v>861</v>
      </c>
      <c r="AQ7">
        <v>209</v>
      </c>
      <c r="AR7">
        <v>112</v>
      </c>
      <c r="AS7">
        <v>175</v>
      </c>
      <c r="AT7">
        <v>147</v>
      </c>
      <c r="AU7">
        <v>178</v>
      </c>
      <c r="AV7">
        <v>214</v>
      </c>
      <c r="AW7">
        <v>173</v>
      </c>
      <c r="AX7">
        <v>187</v>
      </c>
      <c r="AY7">
        <v>193</v>
      </c>
      <c r="AZ7">
        <v>179</v>
      </c>
      <c r="BA7">
        <v>225</v>
      </c>
      <c r="BB7">
        <v>182</v>
      </c>
      <c r="BC7">
        <v>153</v>
      </c>
      <c r="BD7">
        <v>177</v>
      </c>
      <c r="BE7">
        <v>185</v>
      </c>
      <c r="BF7">
        <v>196</v>
      </c>
      <c r="BK7">
        <v>178</v>
      </c>
      <c r="BL7">
        <v>212</v>
      </c>
      <c r="BM7">
        <v>215</v>
      </c>
      <c r="BN7">
        <v>159</v>
      </c>
      <c r="BO7">
        <v>172</v>
      </c>
      <c r="BP7">
        <v>126</v>
      </c>
      <c r="BQ7">
        <v>165</v>
      </c>
      <c r="BR7">
        <v>182</v>
      </c>
      <c r="BS7" s="8">
        <v>4710</v>
      </c>
      <c r="BT7" s="8">
        <v>4085</v>
      </c>
      <c r="BU7" s="4">
        <f t="shared" si="11"/>
        <v>13089</v>
      </c>
      <c r="BV7">
        <f t="shared" si="12"/>
        <v>643</v>
      </c>
      <c r="BW7">
        <f t="shared" si="18"/>
        <v>752</v>
      </c>
      <c r="BX7">
        <f t="shared" si="13"/>
        <v>779</v>
      </c>
      <c r="BY7">
        <f t="shared" si="14"/>
        <v>711</v>
      </c>
      <c r="BZ7">
        <f t="shared" si="15"/>
        <v>0</v>
      </c>
      <c r="CA7">
        <f t="shared" si="16"/>
        <v>764</v>
      </c>
      <c r="CB7">
        <f t="shared" si="17"/>
        <v>645</v>
      </c>
    </row>
    <row r="8" spans="1:80" ht="14.25">
      <c r="A8" t="s">
        <v>29</v>
      </c>
      <c r="B8">
        <v>7</v>
      </c>
      <c r="C8">
        <v>7</v>
      </c>
      <c r="D8">
        <f t="shared" si="1"/>
        <v>0</v>
      </c>
      <c r="E8" t="s">
        <v>32</v>
      </c>
      <c r="F8" s="3">
        <f t="shared" si="2"/>
        <v>157.25</v>
      </c>
      <c r="G8" s="3" t="e">
        <f t="shared" si="3"/>
        <v>#DIV/0!</v>
      </c>
      <c r="H8" s="3" t="e">
        <f t="shared" si="4"/>
        <v>#DIV/0!</v>
      </c>
      <c r="I8" s="3">
        <f t="shared" si="0"/>
        <v>157.25</v>
      </c>
      <c r="J8" s="10">
        <f>'[1]Sheet1'!$W$28</f>
        <v>177.12666666666667</v>
      </c>
      <c r="K8" s="8">
        <v>4</v>
      </c>
      <c r="L8" s="8">
        <v>0</v>
      </c>
      <c r="M8" s="8">
        <f t="shared" si="5"/>
        <v>0</v>
      </c>
      <c r="N8" s="8">
        <f t="shared" si="6"/>
        <v>4</v>
      </c>
      <c r="O8" s="5">
        <f>SUM(66+N8)</f>
        <v>70</v>
      </c>
      <c r="P8">
        <v>0</v>
      </c>
      <c r="Q8">
        <v>234</v>
      </c>
      <c r="R8">
        <v>227</v>
      </c>
      <c r="S8">
        <v>0</v>
      </c>
      <c r="T8">
        <v>0</v>
      </c>
      <c r="U8">
        <v>0</v>
      </c>
      <c r="V8">
        <v>174</v>
      </c>
      <c r="W8">
        <v>0</v>
      </c>
      <c r="X8">
        <v>0</v>
      </c>
      <c r="Y8">
        <v>0</v>
      </c>
      <c r="Z8">
        <v>170</v>
      </c>
      <c r="AA8">
        <v>0</v>
      </c>
      <c r="AB8" s="8">
        <f t="shared" si="7"/>
        <v>0</v>
      </c>
      <c r="AC8" s="4">
        <f t="shared" si="8"/>
        <v>234</v>
      </c>
      <c r="AD8">
        <v>821</v>
      </c>
      <c r="AE8">
        <v>809</v>
      </c>
      <c r="AF8">
        <v>0</v>
      </c>
      <c r="AG8">
        <v>0</v>
      </c>
      <c r="AH8">
        <v>0</v>
      </c>
      <c r="AI8">
        <v>601</v>
      </c>
      <c r="AJ8">
        <v>0</v>
      </c>
      <c r="AK8">
        <v>0</v>
      </c>
      <c r="AL8">
        <v>0</v>
      </c>
      <c r="AM8">
        <v>629</v>
      </c>
      <c r="AN8">
        <v>0</v>
      </c>
      <c r="AO8" s="8">
        <f t="shared" si="9"/>
        <v>0</v>
      </c>
      <c r="AP8" s="4">
        <f t="shared" si="10"/>
        <v>821</v>
      </c>
      <c r="BS8" s="8">
        <v>629</v>
      </c>
      <c r="BT8" s="8">
        <v>0</v>
      </c>
      <c r="BU8" s="4">
        <f t="shared" si="11"/>
        <v>629</v>
      </c>
      <c r="BV8">
        <f t="shared" si="12"/>
        <v>0</v>
      </c>
      <c r="BW8">
        <f t="shared" si="18"/>
        <v>0</v>
      </c>
      <c r="BX8">
        <f t="shared" si="13"/>
        <v>0</v>
      </c>
      <c r="BY8">
        <f t="shared" si="14"/>
        <v>0</v>
      </c>
      <c r="BZ8">
        <f t="shared" si="15"/>
        <v>0</v>
      </c>
      <c r="CA8">
        <f t="shared" si="16"/>
        <v>0</v>
      </c>
      <c r="CB8">
        <f t="shared" si="17"/>
        <v>0</v>
      </c>
    </row>
    <row r="9" spans="1:80" ht="14.25">
      <c r="A9" t="s">
        <v>29</v>
      </c>
      <c r="B9">
        <v>8</v>
      </c>
      <c r="C9">
        <v>8</v>
      </c>
      <c r="D9">
        <f t="shared" si="1"/>
        <v>0</v>
      </c>
      <c r="E9" t="s">
        <v>33</v>
      </c>
      <c r="F9" s="3">
        <f t="shared" si="2"/>
        <v>97.75</v>
      </c>
      <c r="G9" s="3" t="e">
        <f t="shared" si="3"/>
        <v>#DIV/0!</v>
      </c>
      <c r="H9" s="3" t="e">
        <f t="shared" si="4"/>
        <v>#DIV/0!</v>
      </c>
      <c r="I9" s="3">
        <f t="shared" si="0"/>
        <v>97.75</v>
      </c>
      <c r="J9" s="10">
        <f>'[1]Sheet1'!$W$545</f>
        <v>97.75</v>
      </c>
      <c r="K9" s="8">
        <v>4</v>
      </c>
      <c r="L9" s="8">
        <v>0</v>
      </c>
      <c r="M9" s="8">
        <f t="shared" si="5"/>
        <v>0</v>
      </c>
      <c r="N9" s="8">
        <f t="shared" si="6"/>
        <v>4</v>
      </c>
      <c r="O9" s="5">
        <f>SUM(0+N9)</f>
        <v>4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114</v>
      </c>
      <c r="AA9">
        <v>0</v>
      </c>
      <c r="AB9" s="8">
        <f t="shared" si="7"/>
        <v>0</v>
      </c>
      <c r="AC9" s="4">
        <f t="shared" si="8"/>
        <v>114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391</v>
      </c>
      <c r="AN9">
        <v>0</v>
      </c>
      <c r="AO9" s="8">
        <f t="shared" si="9"/>
        <v>0</v>
      </c>
      <c r="AP9" s="4">
        <f t="shared" si="10"/>
        <v>391</v>
      </c>
      <c r="BS9" s="8">
        <v>391</v>
      </c>
      <c r="BT9" s="8">
        <v>0</v>
      </c>
      <c r="BU9" s="4">
        <f t="shared" si="11"/>
        <v>391</v>
      </c>
      <c r="BV9">
        <f t="shared" si="12"/>
        <v>0</v>
      </c>
      <c r="BW9">
        <f t="shared" si="18"/>
        <v>0</v>
      </c>
      <c r="BX9">
        <f t="shared" si="13"/>
        <v>0</v>
      </c>
      <c r="BY9">
        <f t="shared" si="14"/>
        <v>0</v>
      </c>
      <c r="BZ9">
        <f t="shared" si="15"/>
        <v>0</v>
      </c>
      <c r="CA9">
        <f t="shared" si="16"/>
        <v>0</v>
      </c>
      <c r="CB9">
        <f t="shared" si="17"/>
        <v>0</v>
      </c>
    </row>
    <row r="10" spans="1:80" ht="14.25">
      <c r="A10" t="s">
        <v>34</v>
      </c>
      <c r="B10">
        <v>9</v>
      </c>
      <c r="C10">
        <v>9</v>
      </c>
      <c r="D10">
        <f>(C10-B10)</f>
        <v>0</v>
      </c>
      <c r="E10" t="s">
        <v>35</v>
      </c>
      <c r="F10" s="3">
        <f t="shared" si="2"/>
        <v>164.10714285714286</v>
      </c>
      <c r="G10" s="3">
        <f t="shared" si="3"/>
        <v>166.5625</v>
      </c>
      <c r="H10" s="3">
        <f t="shared" si="4"/>
        <v>185.33333333333334</v>
      </c>
      <c r="I10" s="3">
        <f t="shared" si="0"/>
        <v>172.1764705882353</v>
      </c>
      <c r="J10" s="10">
        <f>'[1]Sheet1'!$W$132</f>
        <v>164.4951530144768</v>
      </c>
      <c r="K10" s="8">
        <v>28</v>
      </c>
      <c r="L10" s="8">
        <v>16</v>
      </c>
      <c r="M10" s="8">
        <f t="shared" si="5"/>
        <v>24</v>
      </c>
      <c r="N10" s="8">
        <f t="shared" si="6"/>
        <v>68</v>
      </c>
      <c r="O10" s="5">
        <f>SUM(494+N10)</f>
        <v>562</v>
      </c>
      <c r="P10">
        <v>0</v>
      </c>
      <c r="Q10">
        <v>0</v>
      </c>
      <c r="R10">
        <v>0</v>
      </c>
      <c r="S10">
        <v>180</v>
      </c>
      <c r="T10">
        <v>208</v>
      </c>
      <c r="U10">
        <v>0</v>
      </c>
      <c r="V10">
        <v>0</v>
      </c>
      <c r="W10">
        <v>190</v>
      </c>
      <c r="X10">
        <v>223</v>
      </c>
      <c r="Y10">
        <v>236</v>
      </c>
      <c r="Z10">
        <v>201</v>
      </c>
      <c r="AA10">
        <v>198</v>
      </c>
      <c r="AB10" s="8">
        <f t="shared" si="7"/>
        <v>237</v>
      </c>
      <c r="AC10" s="4">
        <f t="shared" si="8"/>
        <v>237</v>
      </c>
      <c r="AD10">
        <v>0</v>
      </c>
      <c r="AE10">
        <v>0</v>
      </c>
      <c r="AF10">
        <v>628</v>
      </c>
      <c r="AG10">
        <v>687</v>
      </c>
      <c r="AH10">
        <v>0</v>
      </c>
      <c r="AI10">
        <v>0</v>
      </c>
      <c r="AJ10">
        <v>625</v>
      </c>
      <c r="AK10">
        <v>754</v>
      </c>
      <c r="AL10">
        <v>770</v>
      </c>
      <c r="AM10">
        <v>699</v>
      </c>
      <c r="AN10">
        <v>721</v>
      </c>
      <c r="AO10" s="8">
        <f t="shared" si="9"/>
        <v>795</v>
      </c>
      <c r="AP10" s="4">
        <f t="shared" si="10"/>
        <v>795</v>
      </c>
      <c r="AQ10">
        <v>237</v>
      </c>
      <c r="AR10">
        <v>148</v>
      </c>
      <c r="AS10">
        <v>157</v>
      </c>
      <c r="AT10">
        <v>192</v>
      </c>
      <c r="AU10">
        <v>170</v>
      </c>
      <c r="AV10">
        <v>146</v>
      </c>
      <c r="AW10">
        <v>229</v>
      </c>
      <c r="AX10">
        <v>225</v>
      </c>
      <c r="AY10">
        <v>181</v>
      </c>
      <c r="AZ10">
        <v>160</v>
      </c>
      <c r="BA10">
        <v>181</v>
      </c>
      <c r="BB10">
        <v>210</v>
      </c>
      <c r="BC10">
        <v>199</v>
      </c>
      <c r="BD10">
        <v>213</v>
      </c>
      <c r="BE10">
        <v>200</v>
      </c>
      <c r="BF10">
        <v>183</v>
      </c>
      <c r="BG10">
        <v>196</v>
      </c>
      <c r="BH10">
        <v>234</v>
      </c>
      <c r="BI10">
        <v>178</v>
      </c>
      <c r="BJ10">
        <v>156</v>
      </c>
      <c r="BK10">
        <v>162</v>
      </c>
      <c r="BL10">
        <v>166</v>
      </c>
      <c r="BM10">
        <v>186</v>
      </c>
      <c r="BN10">
        <v>139</v>
      </c>
      <c r="BS10" s="8">
        <v>4595</v>
      </c>
      <c r="BT10" s="8">
        <v>2665</v>
      </c>
      <c r="BU10" s="4">
        <f t="shared" si="11"/>
        <v>11708</v>
      </c>
      <c r="BV10">
        <f t="shared" si="12"/>
        <v>734</v>
      </c>
      <c r="BW10">
        <f t="shared" si="18"/>
        <v>770</v>
      </c>
      <c r="BX10">
        <f t="shared" si="13"/>
        <v>732</v>
      </c>
      <c r="BY10">
        <f t="shared" si="14"/>
        <v>795</v>
      </c>
      <c r="BZ10">
        <f t="shared" si="15"/>
        <v>764</v>
      </c>
      <c r="CA10">
        <f t="shared" si="16"/>
        <v>653</v>
      </c>
      <c r="CB10">
        <f t="shared" si="17"/>
        <v>0</v>
      </c>
    </row>
    <row r="11" spans="1:80" ht="14.25">
      <c r="A11" t="s">
        <v>34</v>
      </c>
      <c r="B11">
        <v>10</v>
      </c>
      <c r="C11">
        <v>10</v>
      </c>
      <c r="D11">
        <f>(C11-B11)</f>
        <v>0</v>
      </c>
      <c r="E11" t="s">
        <v>36</v>
      </c>
      <c r="F11" s="3">
        <f t="shared" si="2"/>
        <v>151.125</v>
      </c>
      <c r="G11" s="3">
        <f t="shared" si="3"/>
        <v>159.5</v>
      </c>
      <c r="H11" s="3">
        <f t="shared" si="4"/>
        <v>161.92857142857142</v>
      </c>
      <c r="I11" s="3">
        <f t="shared" si="0"/>
        <v>157.8375</v>
      </c>
      <c r="J11" s="10">
        <f>'[1]Sheet1'!$W$199</f>
        <v>149.6231862745098</v>
      </c>
      <c r="K11" s="8">
        <v>24</v>
      </c>
      <c r="L11" s="8">
        <v>28</v>
      </c>
      <c r="M11" s="8">
        <f t="shared" si="5"/>
        <v>28</v>
      </c>
      <c r="N11" s="8">
        <f t="shared" si="6"/>
        <v>80</v>
      </c>
      <c r="O11" s="5">
        <f>SUM(1081+N11)</f>
        <v>1161</v>
      </c>
      <c r="P11">
        <v>211</v>
      </c>
      <c r="Q11">
        <v>225</v>
      </c>
      <c r="R11">
        <v>206</v>
      </c>
      <c r="S11">
        <v>224</v>
      </c>
      <c r="T11">
        <v>214</v>
      </c>
      <c r="U11">
        <v>208</v>
      </c>
      <c r="V11">
        <v>214</v>
      </c>
      <c r="W11">
        <v>200</v>
      </c>
      <c r="X11">
        <v>191</v>
      </c>
      <c r="Y11">
        <v>146</v>
      </c>
      <c r="Z11">
        <v>199</v>
      </c>
      <c r="AA11">
        <v>199</v>
      </c>
      <c r="AB11" s="8">
        <f t="shared" si="7"/>
        <v>209</v>
      </c>
      <c r="AC11" s="4">
        <v>240</v>
      </c>
      <c r="AD11">
        <v>753</v>
      </c>
      <c r="AE11">
        <v>670</v>
      </c>
      <c r="AF11">
        <v>708</v>
      </c>
      <c r="AG11">
        <v>786</v>
      </c>
      <c r="AH11">
        <v>735</v>
      </c>
      <c r="AI11">
        <v>681</v>
      </c>
      <c r="AJ11">
        <v>704</v>
      </c>
      <c r="AK11">
        <v>651</v>
      </c>
      <c r="AL11">
        <v>418</v>
      </c>
      <c r="AM11">
        <v>687</v>
      </c>
      <c r="AN11">
        <v>724</v>
      </c>
      <c r="AO11" s="8">
        <f t="shared" si="9"/>
        <v>715</v>
      </c>
      <c r="AP11" s="4">
        <f t="shared" si="10"/>
        <v>786</v>
      </c>
      <c r="AQ11">
        <v>181</v>
      </c>
      <c r="AR11">
        <v>166</v>
      </c>
      <c r="AS11">
        <v>159</v>
      </c>
      <c r="AT11">
        <v>209</v>
      </c>
      <c r="AU11">
        <v>197</v>
      </c>
      <c r="AV11">
        <v>159</v>
      </c>
      <c r="AW11">
        <v>133</v>
      </c>
      <c r="AX11">
        <v>151</v>
      </c>
      <c r="AY11">
        <v>161</v>
      </c>
      <c r="AZ11">
        <v>162</v>
      </c>
      <c r="BA11">
        <v>140</v>
      </c>
      <c r="BB11">
        <v>181</v>
      </c>
      <c r="BC11">
        <v>148</v>
      </c>
      <c r="BD11">
        <v>132</v>
      </c>
      <c r="BE11">
        <v>143</v>
      </c>
      <c r="BF11">
        <v>183</v>
      </c>
      <c r="BG11">
        <v>158</v>
      </c>
      <c r="BH11">
        <v>194</v>
      </c>
      <c r="BI11">
        <v>166</v>
      </c>
      <c r="BJ11">
        <v>145</v>
      </c>
      <c r="BK11">
        <v>174</v>
      </c>
      <c r="BL11">
        <v>189</v>
      </c>
      <c r="BM11">
        <v>148</v>
      </c>
      <c r="BN11">
        <v>150</v>
      </c>
      <c r="BO11">
        <v>205</v>
      </c>
      <c r="BP11">
        <v>134</v>
      </c>
      <c r="BQ11">
        <v>165</v>
      </c>
      <c r="BR11">
        <v>101</v>
      </c>
      <c r="BS11" s="8">
        <v>3627</v>
      </c>
      <c r="BT11" s="8">
        <v>4466</v>
      </c>
      <c r="BU11" s="4">
        <f t="shared" si="11"/>
        <v>12627</v>
      </c>
      <c r="BV11">
        <f t="shared" si="12"/>
        <v>715</v>
      </c>
      <c r="BW11">
        <f t="shared" si="18"/>
        <v>640</v>
      </c>
      <c r="BX11">
        <f t="shared" si="13"/>
        <v>644</v>
      </c>
      <c r="BY11">
        <f t="shared" si="14"/>
        <v>606</v>
      </c>
      <c r="BZ11">
        <f t="shared" si="15"/>
        <v>663</v>
      </c>
      <c r="CA11">
        <f t="shared" si="16"/>
        <v>661</v>
      </c>
      <c r="CB11">
        <f t="shared" si="17"/>
        <v>605</v>
      </c>
    </row>
    <row r="12" spans="1:80" ht="14.25">
      <c r="A12" t="s">
        <v>34</v>
      </c>
      <c r="B12">
        <v>11</v>
      </c>
      <c r="C12">
        <v>11</v>
      </c>
      <c r="D12">
        <f>(C12-B12)</f>
        <v>0</v>
      </c>
      <c r="E12" t="s">
        <v>37</v>
      </c>
      <c r="F12" s="3">
        <f t="shared" si="2"/>
        <v>169.54166666666666</v>
      </c>
      <c r="G12" s="3">
        <f t="shared" si="3"/>
        <v>169.75</v>
      </c>
      <c r="H12" s="3">
        <f t="shared" si="4"/>
        <v>195.5625</v>
      </c>
      <c r="I12" s="3">
        <f t="shared" si="0"/>
        <v>176.125</v>
      </c>
      <c r="J12" s="10">
        <f>'[1]Sheet1'!$W$107</f>
        <v>169.5693156152648</v>
      </c>
      <c r="K12" s="8">
        <v>24</v>
      </c>
      <c r="L12" s="8">
        <v>24</v>
      </c>
      <c r="M12" s="8">
        <f t="shared" si="5"/>
        <v>16</v>
      </c>
      <c r="N12" s="8">
        <f t="shared" si="6"/>
        <v>64</v>
      </c>
      <c r="O12" s="5">
        <f>SUM(1072+N12)</f>
        <v>1136</v>
      </c>
      <c r="P12">
        <v>245</v>
      </c>
      <c r="Q12">
        <v>244</v>
      </c>
      <c r="R12">
        <v>245</v>
      </c>
      <c r="S12">
        <v>256</v>
      </c>
      <c r="T12">
        <v>258</v>
      </c>
      <c r="U12">
        <v>235</v>
      </c>
      <c r="V12">
        <v>247</v>
      </c>
      <c r="W12">
        <v>258</v>
      </c>
      <c r="X12">
        <v>256</v>
      </c>
      <c r="Y12">
        <v>254</v>
      </c>
      <c r="Z12">
        <v>214</v>
      </c>
      <c r="AA12">
        <v>220</v>
      </c>
      <c r="AB12" s="8">
        <f t="shared" si="7"/>
        <v>235</v>
      </c>
      <c r="AC12" s="4">
        <f>MAX(P12:AB12)</f>
        <v>258</v>
      </c>
      <c r="AD12">
        <v>797</v>
      </c>
      <c r="AE12">
        <v>791</v>
      </c>
      <c r="AF12">
        <v>880</v>
      </c>
      <c r="AG12">
        <v>840</v>
      </c>
      <c r="AH12">
        <v>783</v>
      </c>
      <c r="AI12">
        <v>818</v>
      </c>
      <c r="AJ12">
        <v>853</v>
      </c>
      <c r="AK12">
        <v>815</v>
      </c>
      <c r="AL12">
        <v>842</v>
      </c>
      <c r="AM12">
        <v>764</v>
      </c>
      <c r="AN12">
        <v>779</v>
      </c>
      <c r="AO12" s="8">
        <f t="shared" si="9"/>
        <v>819</v>
      </c>
      <c r="AP12" s="4">
        <f t="shared" si="10"/>
        <v>880</v>
      </c>
      <c r="AQ12">
        <v>197</v>
      </c>
      <c r="AR12">
        <v>217</v>
      </c>
      <c r="AS12">
        <v>223</v>
      </c>
      <c r="AT12">
        <v>182</v>
      </c>
      <c r="BG12">
        <v>162</v>
      </c>
      <c r="BH12">
        <v>203</v>
      </c>
      <c r="BI12">
        <v>235</v>
      </c>
      <c r="BJ12">
        <v>212</v>
      </c>
      <c r="BK12">
        <v>189</v>
      </c>
      <c r="BL12">
        <v>213</v>
      </c>
      <c r="BM12">
        <v>180</v>
      </c>
      <c r="BN12">
        <v>174</v>
      </c>
      <c r="BO12">
        <v>193</v>
      </c>
      <c r="BP12">
        <v>212</v>
      </c>
      <c r="BQ12">
        <v>167</v>
      </c>
      <c r="BR12">
        <v>170</v>
      </c>
      <c r="BS12" s="8">
        <v>4069</v>
      </c>
      <c r="BT12" s="8">
        <v>4074</v>
      </c>
      <c r="BU12" s="4">
        <f t="shared" si="11"/>
        <v>11272</v>
      </c>
      <c r="BV12">
        <f t="shared" si="12"/>
        <v>819</v>
      </c>
      <c r="BW12">
        <f t="shared" si="18"/>
        <v>0</v>
      </c>
      <c r="BX12">
        <f t="shared" si="13"/>
        <v>0</v>
      </c>
      <c r="BY12">
        <f t="shared" si="14"/>
        <v>0</v>
      </c>
      <c r="BZ12">
        <f t="shared" si="15"/>
        <v>812</v>
      </c>
      <c r="CA12">
        <f t="shared" si="16"/>
        <v>756</v>
      </c>
      <c r="CB12">
        <f t="shared" si="17"/>
        <v>742</v>
      </c>
    </row>
    <row r="13" spans="1:80" ht="14.25">
      <c r="A13" t="s">
        <v>29</v>
      </c>
      <c r="B13">
        <v>12</v>
      </c>
      <c r="C13">
        <v>12</v>
      </c>
      <c r="D13">
        <f>(C13-B13)</f>
        <v>0</v>
      </c>
      <c r="E13" t="s">
        <v>50</v>
      </c>
      <c r="F13" s="3" t="e">
        <f t="shared" si="2"/>
        <v>#DIV/0!</v>
      </c>
      <c r="G13" s="3">
        <f t="shared" si="3"/>
        <v>177.35</v>
      </c>
      <c r="H13" s="3">
        <f t="shared" si="4"/>
        <v>227.25</v>
      </c>
      <c r="I13" s="3">
        <f t="shared" si="0"/>
        <v>185.66666666666666</v>
      </c>
      <c r="J13" s="10">
        <f>'[1]Sheet1'!$W$34</f>
        <v>185.69333333333333</v>
      </c>
      <c r="K13" s="8">
        <v>0</v>
      </c>
      <c r="L13" s="8">
        <v>20</v>
      </c>
      <c r="M13" s="8">
        <f t="shared" si="5"/>
        <v>4</v>
      </c>
      <c r="N13" s="8">
        <f t="shared" si="6"/>
        <v>24</v>
      </c>
      <c r="O13" s="5">
        <f>SUM(93+N13)</f>
        <v>117</v>
      </c>
      <c r="P13">
        <v>0</v>
      </c>
      <c r="Q13">
        <v>0</v>
      </c>
      <c r="R13">
        <v>0</v>
      </c>
      <c r="S13">
        <v>0</v>
      </c>
      <c r="T13">
        <v>207</v>
      </c>
      <c r="U13">
        <v>252</v>
      </c>
      <c r="V13">
        <v>245</v>
      </c>
      <c r="W13">
        <v>0</v>
      </c>
      <c r="X13">
        <v>0</v>
      </c>
      <c r="Y13">
        <v>0</v>
      </c>
      <c r="Z13">
        <v>0</v>
      </c>
      <c r="AA13">
        <v>216</v>
      </c>
      <c r="AB13" s="8">
        <f t="shared" si="7"/>
        <v>257</v>
      </c>
      <c r="AC13" s="4">
        <f>MAX(P13:AB13)</f>
        <v>257</v>
      </c>
      <c r="AD13">
        <v>0</v>
      </c>
      <c r="AE13">
        <v>0</v>
      </c>
      <c r="AF13">
        <v>0</v>
      </c>
      <c r="AG13">
        <v>748</v>
      </c>
      <c r="AH13">
        <v>837</v>
      </c>
      <c r="AI13">
        <v>823</v>
      </c>
      <c r="AJ13">
        <v>0</v>
      </c>
      <c r="AK13">
        <v>0</v>
      </c>
      <c r="AL13">
        <v>0</v>
      </c>
      <c r="AM13">
        <v>0</v>
      </c>
      <c r="AN13">
        <v>787</v>
      </c>
      <c r="AO13" s="8">
        <f t="shared" si="9"/>
        <v>909</v>
      </c>
      <c r="AP13" s="4">
        <f t="shared" si="10"/>
        <v>909</v>
      </c>
      <c r="AQ13">
        <v>202</v>
      </c>
      <c r="AR13">
        <v>207</v>
      </c>
      <c r="AS13">
        <v>243</v>
      </c>
      <c r="AT13">
        <v>257</v>
      </c>
      <c r="BS13" s="8">
        <v>0</v>
      </c>
      <c r="BT13" s="8">
        <v>3547</v>
      </c>
      <c r="BU13" s="4">
        <f t="shared" si="11"/>
        <v>4456</v>
      </c>
      <c r="BV13">
        <f t="shared" si="12"/>
        <v>909</v>
      </c>
      <c r="BW13">
        <f t="shared" si="18"/>
        <v>0</v>
      </c>
      <c r="BX13">
        <f t="shared" si="13"/>
        <v>0</v>
      </c>
      <c r="BY13">
        <f t="shared" si="14"/>
        <v>0</v>
      </c>
      <c r="BZ13">
        <f t="shared" si="15"/>
        <v>0</v>
      </c>
      <c r="CA13">
        <f t="shared" si="16"/>
        <v>0</v>
      </c>
      <c r="CB13">
        <f t="shared" si="17"/>
        <v>0</v>
      </c>
    </row>
    <row r="14" spans="1:80" ht="14.25">
      <c r="A14" t="s">
        <v>51</v>
      </c>
      <c r="B14">
        <v>13</v>
      </c>
      <c r="C14">
        <v>13</v>
      </c>
      <c r="D14">
        <f aca="true" t="shared" si="19" ref="D14:D20">SUM(C14-B14)</f>
        <v>0</v>
      </c>
      <c r="E14" t="s">
        <v>52</v>
      </c>
      <c r="F14" s="3">
        <f t="shared" si="2"/>
        <v>192.53571428571428</v>
      </c>
      <c r="G14" s="3">
        <f t="shared" si="3"/>
        <v>179.85714285714286</v>
      </c>
      <c r="H14" s="3">
        <f t="shared" si="4"/>
        <v>183.53571428571428</v>
      </c>
      <c r="I14" s="3">
        <f t="shared" si="0"/>
        <v>185.3095238095238</v>
      </c>
      <c r="J14" s="10">
        <f>'[1]Sheet1'!$W$535</f>
        <v>185.3095238095238</v>
      </c>
      <c r="K14" s="8">
        <v>28</v>
      </c>
      <c r="L14" s="8">
        <v>28</v>
      </c>
      <c r="M14" s="8">
        <f t="shared" si="5"/>
        <v>28</v>
      </c>
      <c r="N14" s="8">
        <f t="shared" si="6"/>
        <v>84</v>
      </c>
      <c r="O14" s="5">
        <f>SUM(11+N14)</f>
        <v>95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204</v>
      </c>
      <c r="Z14">
        <v>252</v>
      </c>
      <c r="AA14">
        <v>224</v>
      </c>
      <c r="AB14" s="8">
        <f t="shared" si="7"/>
        <v>234</v>
      </c>
      <c r="AC14" s="4">
        <f aca="true" t="shared" si="20" ref="AC14:AC20">MAX(P14:AB14)</f>
        <v>252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757</v>
      </c>
      <c r="AM14">
        <v>847</v>
      </c>
      <c r="AN14">
        <v>778</v>
      </c>
      <c r="AO14" s="8">
        <f t="shared" si="9"/>
        <v>860</v>
      </c>
      <c r="AP14" s="4">
        <f t="shared" si="10"/>
        <v>860</v>
      </c>
      <c r="AQ14">
        <v>192</v>
      </c>
      <c r="AR14">
        <v>190</v>
      </c>
      <c r="AS14">
        <v>150</v>
      </c>
      <c r="AT14">
        <v>192</v>
      </c>
      <c r="AU14">
        <v>183</v>
      </c>
      <c r="AV14">
        <v>220</v>
      </c>
      <c r="AW14">
        <v>234</v>
      </c>
      <c r="AX14">
        <v>223</v>
      </c>
      <c r="AY14">
        <v>170</v>
      </c>
      <c r="AZ14">
        <v>222</v>
      </c>
      <c r="BA14">
        <v>190</v>
      </c>
      <c r="BB14">
        <v>201</v>
      </c>
      <c r="BC14">
        <v>166</v>
      </c>
      <c r="BD14">
        <v>157</v>
      </c>
      <c r="BE14">
        <v>189</v>
      </c>
      <c r="BF14">
        <v>209</v>
      </c>
      <c r="BG14">
        <v>171</v>
      </c>
      <c r="BH14">
        <v>168</v>
      </c>
      <c r="BI14">
        <v>191</v>
      </c>
      <c r="BJ14">
        <v>167</v>
      </c>
      <c r="BK14">
        <v>213</v>
      </c>
      <c r="BL14">
        <v>149</v>
      </c>
      <c r="BM14">
        <v>159</v>
      </c>
      <c r="BN14">
        <v>204</v>
      </c>
      <c r="BO14">
        <v>189</v>
      </c>
      <c r="BP14">
        <v>157</v>
      </c>
      <c r="BQ14">
        <v>155</v>
      </c>
      <c r="BR14">
        <v>128</v>
      </c>
      <c r="BS14" s="8">
        <v>5391</v>
      </c>
      <c r="BT14" s="8">
        <v>5036</v>
      </c>
      <c r="BU14" s="4">
        <f t="shared" si="11"/>
        <v>15566</v>
      </c>
      <c r="BV14">
        <f t="shared" si="12"/>
        <v>724</v>
      </c>
      <c r="BW14">
        <f t="shared" si="18"/>
        <v>860</v>
      </c>
      <c r="BX14">
        <f t="shared" si="13"/>
        <v>783</v>
      </c>
      <c r="BY14">
        <f t="shared" si="14"/>
        <v>721</v>
      </c>
      <c r="BZ14">
        <f t="shared" si="15"/>
        <v>697</v>
      </c>
      <c r="CA14">
        <f t="shared" si="16"/>
        <v>725</v>
      </c>
      <c r="CB14">
        <f t="shared" si="17"/>
        <v>629</v>
      </c>
    </row>
    <row r="15" spans="1:80" ht="14.25">
      <c r="A15" t="s">
        <v>51</v>
      </c>
      <c r="B15">
        <v>14</v>
      </c>
      <c r="C15">
        <v>14</v>
      </c>
      <c r="D15">
        <f t="shared" si="19"/>
        <v>0</v>
      </c>
      <c r="E15" t="s">
        <v>53</v>
      </c>
      <c r="F15" s="3">
        <f t="shared" si="2"/>
        <v>189.17857142857142</v>
      </c>
      <c r="G15" s="3">
        <f t="shared" si="3"/>
        <v>174.96428571428572</v>
      </c>
      <c r="H15" s="3">
        <f t="shared" si="4"/>
        <v>178.39285714285714</v>
      </c>
      <c r="I15" s="3">
        <f t="shared" si="0"/>
        <v>180.8452380952381</v>
      </c>
      <c r="J15" s="10">
        <f>'[1]Sheet1'!$W$528</f>
        <v>177.29516806722688</v>
      </c>
      <c r="K15" s="8">
        <v>28</v>
      </c>
      <c r="L15" s="8">
        <v>28</v>
      </c>
      <c r="M15" s="8">
        <f t="shared" si="5"/>
        <v>28</v>
      </c>
      <c r="N15" s="8">
        <f t="shared" si="6"/>
        <v>84</v>
      </c>
      <c r="O15" s="5">
        <f>SUM(51+N15)</f>
        <v>135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225</v>
      </c>
      <c r="Z15">
        <v>242</v>
      </c>
      <c r="AA15">
        <v>224</v>
      </c>
      <c r="AB15" s="8">
        <f t="shared" si="7"/>
        <v>236</v>
      </c>
      <c r="AC15" s="4">
        <f t="shared" si="20"/>
        <v>242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827</v>
      </c>
      <c r="AM15">
        <v>831</v>
      </c>
      <c r="AN15">
        <v>735</v>
      </c>
      <c r="AO15" s="8">
        <f t="shared" si="9"/>
        <v>772</v>
      </c>
      <c r="AP15" s="4">
        <f t="shared" si="10"/>
        <v>831</v>
      </c>
      <c r="AQ15">
        <v>201</v>
      </c>
      <c r="AR15">
        <v>169</v>
      </c>
      <c r="AS15">
        <v>180</v>
      </c>
      <c r="AT15">
        <v>169</v>
      </c>
      <c r="AU15">
        <v>177</v>
      </c>
      <c r="AV15">
        <v>191</v>
      </c>
      <c r="AW15">
        <v>192</v>
      </c>
      <c r="AX15">
        <v>212</v>
      </c>
      <c r="AY15">
        <v>189</v>
      </c>
      <c r="AZ15">
        <v>174</v>
      </c>
      <c r="BA15">
        <v>181</v>
      </c>
      <c r="BB15">
        <v>185</v>
      </c>
      <c r="BC15">
        <v>141</v>
      </c>
      <c r="BD15">
        <v>205</v>
      </c>
      <c r="BE15">
        <v>153</v>
      </c>
      <c r="BF15">
        <v>170</v>
      </c>
      <c r="BG15">
        <v>168</v>
      </c>
      <c r="BH15">
        <v>146</v>
      </c>
      <c r="BI15">
        <v>142</v>
      </c>
      <c r="BJ15">
        <v>152</v>
      </c>
      <c r="BK15">
        <v>158</v>
      </c>
      <c r="BL15">
        <v>236</v>
      </c>
      <c r="BM15">
        <v>166</v>
      </c>
      <c r="BN15">
        <v>202</v>
      </c>
      <c r="BO15">
        <v>218</v>
      </c>
      <c r="BP15">
        <v>148</v>
      </c>
      <c r="BQ15">
        <v>178</v>
      </c>
      <c r="BR15">
        <v>192</v>
      </c>
      <c r="BS15" s="8">
        <v>5297</v>
      </c>
      <c r="BT15" s="8">
        <v>4899</v>
      </c>
      <c r="BU15" s="4">
        <f t="shared" si="11"/>
        <v>15191</v>
      </c>
      <c r="BV15">
        <f t="shared" si="12"/>
        <v>719</v>
      </c>
      <c r="BW15">
        <f t="shared" si="18"/>
        <v>772</v>
      </c>
      <c r="BX15">
        <f t="shared" si="13"/>
        <v>729</v>
      </c>
      <c r="BY15">
        <f t="shared" si="14"/>
        <v>669</v>
      </c>
      <c r="BZ15">
        <f t="shared" si="15"/>
        <v>608</v>
      </c>
      <c r="CA15">
        <f t="shared" si="16"/>
        <v>762</v>
      </c>
      <c r="CB15">
        <f t="shared" si="17"/>
        <v>736</v>
      </c>
    </row>
    <row r="16" spans="1:90" ht="14.25">
      <c r="A16" t="s">
        <v>51</v>
      </c>
      <c r="B16">
        <v>15</v>
      </c>
      <c r="C16">
        <v>15</v>
      </c>
      <c r="D16">
        <f t="shared" si="19"/>
        <v>0</v>
      </c>
      <c r="E16" t="s">
        <v>54</v>
      </c>
      <c r="F16" s="3">
        <f t="shared" si="2"/>
        <v>174.5</v>
      </c>
      <c r="G16" s="3">
        <f t="shared" si="3"/>
        <v>165.08333333333334</v>
      </c>
      <c r="H16" s="3">
        <f t="shared" si="4"/>
        <v>189.89285714285714</v>
      </c>
      <c r="I16" s="3">
        <f t="shared" si="0"/>
        <v>177.0625</v>
      </c>
      <c r="J16" s="10">
        <f>'[1]Sheet1'!$W$112</f>
        <v>170.66618697478992</v>
      </c>
      <c r="K16" s="8">
        <v>28</v>
      </c>
      <c r="L16" s="8">
        <v>24</v>
      </c>
      <c r="M16" s="8">
        <f t="shared" si="5"/>
        <v>28</v>
      </c>
      <c r="N16" s="8">
        <f t="shared" si="6"/>
        <v>80</v>
      </c>
      <c r="O16" s="5">
        <f>SUM(269+N16)</f>
        <v>349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209</v>
      </c>
      <c r="X16">
        <v>241</v>
      </c>
      <c r="Y16">
        <v>247</v>
      </c>
      <c r="Z16">
        <v>243</v>
      </c>
      <c r="AA16">
        <v>216</v>
      </c>
      <c r="AB16" s="8">
        <f t="shared" si="7"/>
        <v>246</v>
      </c>
      <c r="AC16" s="4">
        <f t="shared" si="20"/>
        <v>247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732</v>
      </c>
      <c r="AK16">
        <v>795</v>
      </c>
      <c r="AL16">
        <v>833</v>
      </c>
      <c r="AM16">
        <v>746</v>
      </c>
      <c r="AN16">
        <v>723</v>
      </c>
      <c r="AO16" s="8">
        <f t="shared" si="9"/>
        <v>829</v>
      </c>
      <c r="AP16" s="4">
        <f t="shared" si="10"/>
        <v>833</v>
      </c>
      <c r="AQ16">
        <v>203</v>
      </c>
      <c r="AR16">
        <v>191</v>
      </c>
      <c r="AS16">
        <v>180</v>
      </c>
      <c r="AT16">
        <v>155</v>
      </c>
      <c r="AU16">
        <v>148</v>
      </c>
      <c r="AV16">
        <v>151</v>
      </c>
      <c r="AW16">
        <v>161</v>
      </c>
      <c r="AX16">
        <v>233</v>
      </c>
      <c r="AY16">
        <v>181</v>
      </c>
      <c r="AZ16">
        <v>186</v>
      </c>
      <c r="BA16">
        <v>197</v>
      </c>
      <c r="BB16">
        <v>158</v>
      </c>
      <c r="BC16">
        <v>182</v>
      </c>
      <c r="BD16">
        <v>180</v>
      </c>
      <c r="BE16">
        <v>227</v>
      </c>
      <c r="BF16">
        <v>188</v>
      </c>
      <c r="BG16">
        <v>173</v>
      </c>
      <c r="BH16">
        <v>233</v>
      </c>
      <c r="BI16">
        <v>209</v>
      </c>
      <c r="BJ16">
        <v>157</v>
      </c>
      <c r="BK16">
        <v>173</v>
      </c>
      <c r="BL16">
        <v>223</v>
      </c>
      <c r="BM16">
        <v>246</v>
      </c>
      <c r="BN16">
        <v>187</v>
      </c>
      <c r="BO16">
        <v>199</v>
      </c>
      <c r="BP16">
        <v>211</v>
      </c>
      <c r="BQ16">
        <v>182</v>
      </c>
      <c r="BR16">
        <v>203</v>
      </c>
      <c r="BS16" s="8">
        <v>4886</v>
      </c>
      <c r="BT16" s="8">
        <v>3962</v>
      </c>
      <c r="BU16" s="4">
        <f t="shared" si="11"/>
        <v>14165</v>
      </c>
      <c r="BV16">
        <f t="shared" si="12"/>
        <v>729</v>
      </c>
      <c r="BW16">
        <f t="shared" si="18"/>
        <v>693</v>
      </c>
      <c r="BX16">
        <f t="shared" si="13"/>
        <v>722</v>
      </c>
      <c r="BY16">
        <f t="shared" si="14"/>
        <v>777</v>
      </c>
      <c r="BZ16">
        <f t="shared" si="15"/>
        <v>772</v>
      </c>
      <c r="CA16">
        <f t="shared" si="16"/>
        <v>829</v>
      </c>
      <c r="CB16">
        <f t="shared" si="17"/>
        <v>795</v>
      </c>
      <c r="CC16">
        <f>SUM(AQ16:CB16)</f>
        <v>33647</v>
      </c>
      <c r="CD16">
        <f>SUM(AQ16:AT16)</f>
        <v>729</v>
      </c>
      <c r="CE16">
        <f>SUM(AU16:AX16)</f>
        <v>693</v>
      </c>
      <c r="CF16">
        <f>SUM(AY16:BB16)</f>
        <v>722</v>
      </c>
      <c r="CG16">
        <f>SUM(BC16:BF16)</f>
        <v>777</v>
      </c>
      <c r="CH16">
        <f>SUM(BG16:BJ16)</f>
        <v>772</v>
      </c>
      <c r="CI16">
        <f>SUM(BK16:BN16)</f>
        <v>829</v>
      </c>
      <c r="CJ16">
        <f>SUM(BO16:BR16)</f>
        <v>795</v>
      </c>
      <c r="CK16">
        <f>SUM(BU16:BU16)</f>
        <v>14165</v>
      </c>
      <c r="CL16">
        <f>SUM(BV16:BY16)</f>
        <v>2921</v>
      </c>
    </row>
    <row r="17" spans="1:80" ht="14.25">
      <c r="A17" t="s">
        <v>55</v>
      </c>
      <c r="B17">
        <v>16</v>
      </c>
      <c r="C17">
        <v>16</v>
      </c>
      <c r="D17">
        <f t="shared" si="19"/>
        <v>0</v>
      </c>
      <c r="E17" t="s">
        <v>56</v>
      </c>
      <c r="F17" s="3">
        <f t="shared" si="2"/>
        <v>173.75</v>
      </c>
      <c r="G17" s="3">
        <f t="shared" si="3"/>
        <v>190.95833333333334</v>
      </c>
      <c r="H17" s="3">
        <f t="shared" si="4"/>
        <v>194</v>
      </c>
      <c r="I17" s="3">
        <f t="shared" si="0"/>
        <v>185.57894736842104</v>
      </c>
      <c r="J17" s="10">
        <f>'[1]Sheet1'!$W$42</f>
        <v>182.0403831694621</v>
      </c>
      <c r="K17" s="8">
        <v>28</v>
      </c>
      <c r="L17" s="8">
        <v>24</v>
      </c>
      <c r="M17" s="8">
        <f t="shared" si="5"/>
        <v>24</v>
      </c>
      <c r="N17" s="8">
        <f t="shared" si="6"/>
        <v>76</v>
      </c>
      <c r="O17" s="5">
        <f>SUM(603+N17)</f>
        <v>679</v>
      </c>
      <c r="P17">
        <v>0</v>
      </c>
      <c r="Q17">
        <v>0</v>
      </c>
      <c r="R17">
        <v>0</v>
      </c>
      <c r="S17">
        <v>182</v>
      </c>
      <c r="T17">
        <v>0</v>
      </c>
      <c r="U17">
        <v>242</v>
      </c>
      <c r="V17">
        <v>249</v>
      </c>
      <c r="W17">
        <v>257</v>
      </c>
      <c r="X17">
        <v>259</v>
      </c>
      <c r="Y17">
        <v>242</v>
      </c>
      <c r="Z17">
        <v>215</v>
      </c>
      <c r="AA17">
        <v>243</v>
      </c>
      <c r="AB17" s="8">
        <f t="shared" si="7"/>
        <v>233</v>
      </c>
      <c r="AC17" s="4">
        <f t="shared" si="20"/>
        <v>259</v>
      </c>
      <c r="AD17">
        <v>0</v>
      </c>
      <c r="AE17">
        <v>0</v>
      </c>
      <c r="AF17">
        <v>665</v>
      </c>
      <c r="AG17">
        <v>0</v>
      </c>
      <c r="AH17">
        <v>827</v>
      </c>
      <c r="AI17">
        <v>810</v>
      </c>
      <c r="AJ17">
        <v>847</v>
      </c>
      <c r="AK17">
        <v>851</v>
      </c>
      <c r="AL17">
        <v>868</v>
      </c>
      <c r="AM17">
        <v>795</v>
      </c>
      <c r="AN17">
        <v>824</v>
      </c>
      <c r="AO17" s="8">
        <f t="shared" si="9"/>
        <v>819</v>
      </c>
      <c r="AP17" s="4">
        <f t="shared" si="10"/>
        <v>868</v>
      </c>
      <c r="AQ17">
        <v>213</v>
      </c>
      <c r="AR17">
        <v>190</v>
      </c>
      <c r="AS17">
        <v>170</v>
      </c>
      <c r="AT17">
        <v>177</v>
      </c>
      <c r="AU17">
        <v>190</v>
      </c>
      <c r="AV17">
        <v>222</v>
      </c>
      <c r="AW17">
        <v>188</v>
      </c>
      <c r="AX17">
        <v>214</v>
      </c>
      <c r="AY17">
        <v>233</v>
      </c>
      <c r="AZ17">
        <v>186</v>
      </c>
      <c r="BA17">
        <v>203</v>
      </c>
      <c r="BB17">
        <v>194</v>
      </c>
      <c r="BC17">
        <v>194</v>
      </c>
      <c r="BD17">
        <v>159</v>
      </c>
      <c r="BE17">
        <v>202</v>
      </c>
      <c r="BF17">
        <v>180</v>
      </c>
      <c r="BG17">
        <v>169</v>
      </c>
      <c r="BH17">
        <v>224</v>
      </c>
      <c r="BI17">
        <v>216</v>
      </c>
      <c r="BJ17">
        <v>210</v>
      </c>
      <c r="BK17">
        <v>177</v>
      </c>
      <c r="BL17">
        <v>157</v>
      </c>
      <c r="BM17">
        <v>164</v>
      </c>
      <c r="BN17">
        <v>224</v>
      </c>
      <c r="BS17" s="8">
        <v>4865</v>
      </c>
      <c r="BT17" s="8">
        <v>4583</v>
      </c>
      <c r="BU17" s="4">
        <f t="shared" si="11"/>
        <v>14104</v>
      </c>
      <c r="BV17">
        <f t="shared" si="12"/>
        <v>750</v>
      </c>
      <c r="BW17">
        <f aca="true" t="shared" si="21" ref="BW17:BW27">SUM(AU17:AX17)</f>
        <v>814</v>
      </c>
      <c r="BX17">
        <f t="shared" si="13"/>
        <v>816</v>
      </c>
      <c r="BY17">
        <f t="shared" si="14"/>
        <v>735</v>
      </c>
      <c r="BZ17">
        <f t="shared" si="15"/>
        <v>819</v>
      </c>
      <c r="CA17">
        <f t="shared" si="16"/>
        <v>722</v>
      </c>
      <c r="CB17">
        <f t="shared" si="17"/>
        <v>0</v>
      </c>
    </row>
    <row r="18" spans="1:80" ht="14.25">
      <c r="A18" t="s">
        <v>55</v>
      </c>
      <c r="B18">
        <v>17</v>
      </c>
      <c r="C18">
        <v>17</v>
      </c>
      <c r="D18">
        <f t="shared" si="19"/>
        <v>0</v>
      </c>
      <c r="E18" t="s">
        <v>57</v>
      </c>
      <c r="F18" s="3">
        <f t="shared" si="2"/>
        <v>173</v>
      </c>
      <c r="G18" s="3">
        <f t="shared" si="3"/>
        <v>161.33333333333334</v>
      </c>
      <c r="H18" s="3">
        <f t="shared" si="4"/>
        <v>195.625</v>
      </c>
      <c r="I18" s="3">
        <f t="shared" si="0"/>
        <v>174.70833333333334</v>
      </c>
      <c r="J18" s="10">
        <f>'[1]Sheet1'!$W$119</f>
        <v>168.84970355731227</v>
      </c>
      <c r="K18" s="8">
        <v>4</v>
      </c>
      <c r="L18" s="8">
        <v>12</v>
      </c>
      <c r="M18" s="8">
        <f t="shared" si="5"/>
        <v>8</v>
      </c>
      <c r="N18" s="8">
        <f t="shared" si="6"/>
        <v>24</v>
      </c>
      <c r="O18" s="5">
        <f>SUM(719+N18)</f>
        <v>743</v>
      </c>
      <c r="P18">
        <v>220</v>
      </c>
      <c r="Q18">
        <v>197</v>
      </c>
      <c r="R18">
        <v>241</v>
      </c>
      <c r="S18">
        <v>290</v>
      </c>
      <c r="T18">
        <v>0</v>
      </c>
      <c r="U18">
        <v>241</v>
      </c>
      <c r="V18">
        <v>231</v>
      </c>
      <c r="W18">
        <v>220</v>
      </c>
      <c r="X18">
        <v>246</v>
      </c>
      <c r="Y18">
        <v>268</v>
      </c>
      <c r="Z18">
        <v>199</v>
      </c>
      <c r="AA18">
        <v>194</v>
      </c>
      <c r="AB18" s="8">
        <f t="shared" si="7"/>
        <v>257</v>
      </c>
      <c r="AC18" s="4">
        <f t="shared" si="20"/>
        <v>290</v>
      </c>
      <c r="AD18">
        <v>654</v>
      </c>
      <c r="AE18">
        <v>774</v>
      </c>
      <c r="AF18">
        <v>931</v>
      </c>
      <c r="AG18">
        <v>0</v>
      </c>
      <c r="AH18">
        <v>858</v>
      </c>
      <c r="AI18">
        <v>843</v>
      </c>
      <c r="AJ18">
        <v>931</v>
      </c>
      <c r="AK18">
        <v>823</v>
      </c>
      <c r="AL18">
        <v>906</v>
      </c>
      <c r="AM18">
        <v>692</v>
      </c>
      <c r="AN18">
        <v>686</v>
      </c>
      <c r="AO18" s="8">
        <f t="shared" si="9"/>
        <v>889</v>
      </c>
      <c r="AP18" s="4">
        <f t="shared" si="10"/>
        <v>931</v>
      </c>
      <c r="BK18">
        <v>170</v>
      </c>
      <c r="BL18">
        <v>176</v>
      </c>
      <c r="BM18">
        <v>199</v>
      </c>
      <c r="BN18">
        <v>131</v>
      </c>
      <c r="BO18">
        <v>257</v>
      </c>
      <c r="BP18">
        <v>231</v>
      </c>
      <c r="BQ18">
        <v>209</v>
      </c>
      <c r="BR18">
        <v>192</v>
      </c>
      <c r="BS18" s="8">
        <v>692</v>
      </c>
      <c r="BT18" s="8">
        <v>1936</v>
      </c>
      <c r="BU18" s="4">
        <f t="shared" si="11"/>
        <v>4193</v>
      </c>
      <c r="BV18">
        <f t="shared" si="12"/>
        <v>0</v>
      </c>
      <c r="BW18">
        <f t="shared" si="21"/>
        <v>0</v>
      </c>
      <c r="BX18">
        <f t="shared" si="13"/>
        <v>0</v>
      </c>
      <c r="BY18">
        <f t="shared" si="14"/>
        <v>0</v>
      </c>
      <c r="BZ18">
        <f t="shared" si="15"/>
        <v>0</v>
      </c>
      <c r="CA18">
        <f t="shared" si="16"/>
        <v>676</v>
      </c>
      <c r="CB18">
        <f t="shared" si="17"/>
        <v>889</v>
      </c>
    </row>
    <row r="19" spans="1:80" ht="14.25">
      <c r="A19" t="s">
        <v>55</v>
      </c>
      <c r="B19">
        <v>18</v>
      </c>
      <c r="C19">
        <v>18</v>
      </c>
      <c r="D19">
        <f t="shared" si="19"/>
        <v>0</v>
      </c>
      <c r="E19" t="s">
        <v>58</v>
      </c>
      <c r="F19" s="3">
        <f t="shared" si="2"/>
        <v>155.20833333333334</v>
      </c>
      <c r="G19" s="3">
        <f t="shared" si="3"/>
        <v>169.5</v>
      </c>
      <c r="H19" s="3">
        <f t="shared" si="4"/>
        <v>174.85</v>
      </c>
      <c r="I19" s="3">
        <f t="shared" si="0"/>
        <v>166.02941176470588</v>
      </c>
      <c r="J19" s="10">
        <f>'[1]Sheet1'!$W$538</f>
        <v>166.02941176470588</v>
      </c>
      <c r="K19" s="8">
        <v>24</v>
      </c>
      <c r="L19" s="8">
        <v>24</v>
      </c>
      <c r="M19" s="8">
        <f t="shared" si="5"/>
        <v>20</v>
      </c>
      <c r="N19" s="8">
        <f t="shared" si="6"/>
        <v>68</v>
      </c>
      <c r="O19" s="5">
        <f>SUM(0+N19)</f>
        <v>68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219</v>
      </c>
      <c r="AA19">
        <v>220</v>
      </c>
      <c r="AB19" s="8">
        <f t="shared" si="7"/>
        <v>249</v>
      </c>
      <c r="AC19" s="4">
        <f t="shared" si="20"/>
        <v>249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684</v>
      </c>
      <c r="AN19">
        <v>747</v>
      </c>
      <c r="AO19" s="8">
        <f t="shared" si="9"/>
        <v>756</v>
      </c>
      <c r="AP19" s="4">
        <f t="shared" si="10"/>
        <v>756</v>
      </c>
      <c r="AQ19">
        <v>169</v>
      </c>
      <c r="AR19">
        <v>141</v>
      </c>
      <c r="AS19">
        <v>235</v>
      </c>
      <c r="AT19">
        <v>181</v>
      </c>
      <c r="AU19">
        <v>128</v>
      </c>
      <c r="AV19">
        <v>168</v>
      </c>
      <c r="AW19">
        <v>145</v>
      </c>
      <c r="AX19">
        <v>136</v>
      </c>
      <c r="AY19">
        <v>186</v>
      </c>
      <c r="AZ19">
        <v>208</v>
      </c>
      <c r="BA19">
        <v>164</v>
      </c>
      <c r="BB19">
        <v>193</v>
      </c>
      <c r="BC19">
        <v>249</v>
      </c>
      <c r="BD19">
        <v>174</v>
      </c>
      <c r="BE19">
        <v>160</v>
      </c>
      <c r="BF19">
        <v>173</v>
      </c>
      <c r="BO19">
        <v>146</v>
      </c>
      <c r="BP19">
        <v>207</v>
      </c>
      <c r="BQ19">
        <v>179</v>
      </c>
      <c r="BR19">
        <v>155</v>
      </c>
      <c r="BS19" s="8">
        <v>3725</v>
      </c>
      <c r="BT19" s="8">
        <v>4068</v>
      </c>
      <c r="BU19" s="4">
        <f t="shared" si="11"/>
        <v>11290</v>
      </c>
      <c r="BV19">
        <f t="shared" si="12"/>
        <v>726</v>
      </c>
      <c r="BW19">
        <f t="shared" si="21"/>
        <v>577</v>
      </c>
      <c r="BX19">
        <f t="shared" si="13"/>
        <v>751</v>
      </c>
      <c r="BY19">
        <f t="shared" si="14"/>
        <v>756</v>
      </c>
      <c r="BZ19">
        <f t="shared" si="15"/>
        <v>0</v>
      </c>
      <c r="CA19">
        <f t="shared" si="16"/>
        <v>0</v>
      </c>
      <c r="CB19">
        <f t="shared" si="17"/>
        <v>687</v>
      </c>
    </row>
    <row r="20" spans="1:80" ht="14.25">
      <c r="A20" t="s">
        <v>55</v>
      </c>
      <c r="B20">
        <v>19</v>
      </c>
      <c r="C20">
        <v>19</v>
      </c>
      <c r="D20">
        <f t="shared" si="19"/>
        <v>0</v>
      </c>
      <c r="E20" t="s">
        <v>59</v>
      </c>
      <c r="F20" s="3" t="e">
        <f t="shared" si="2"/>
        <v>#DIV/0!</v>
      </c>
      <c r="G20" s="3">
        <f t="shared" si="3"/>
        <v>165.875</v>
      </c>
      <c r="H20" s="3">
        <f t="shared" si="4"/>
        <v>184.75</v>
      </c>
      <c r="I20" s="3">
        <f t="shared" si="0"/>
        <v>169.65</v>
      </c>
      <c r="J20" s="10">
        <f>'[1]Sheet1'!$W$184</f>
        <v>153.1100811688312</v>
      </c>
      <c r="K20" s="8">
        <v>0</v>
      </c>
      <c r="L20" s="8">
        <v>16</v>
      </c>
      <c r="M20" s="8">
        <f t="shared" si="5"/>
        <v>4</v>
      </c>
      <c r="N20" s="8">
        <f t="shared" si="6"/>
        <v>20</v>
      </c>
      <c r="O20" s="5">
        <f>SUM(872+N20)</f>
        <v>892</v>
      </c>
      <c r="P20">
        <v>205</v>
      </c>
      <c r="Q20">
        <v>242</v>
      </c>
      <c r="R20">
        <v>203</v>
      </c>
      <c r="S20">
        <v>207</v>
      </c>
      <c r="T20">
        <v>214</v>
      </c>
      <c r="U20">
        <v>245</v>
      </c>
      <c r="V20">
        <v>217</v>
      </c>
      <c r="W20">
        <v>234</v>
      </c>
      <c r="X20">
        <v>268</v>
      </c>
      <c r="Y20">
        <v>245</v>
      </c>
      <c r="Z20">
        <v>0</v>
      </c>
      <c r="AA20">
        <v>245</v>
      </c>
      <c r="AB20" s="8">
        <f t="shared" si="7"/>
        <v>222</v>
      </c>
      <c r="AC20" s="4">
        <f t="shared" si="20"/>
        <v>268</v>
      </c>
      <c r="AD20">
        <v>700</v>
      </c>
      <c r="AE20">
        <v>674</v>
      </c>
      <c r="AF20">
        <v>690</v>
      </c>
      <c r="AG20">
        <v>748</v>
      </c>
      <c r="AH20">
        <v>765</v>
      </c>
      <c r="AI20">
        <v>731</v>
      </c>
      <c r="AJ20">
        <v>832</v>
      </c>
      <c r="AK20">
        <v>812</v>
      </c>
      <c r="AL20">
        <v>756</v>
      </c>
      <c r="AM20">
        <v>0</v>
      </c>
      <c r="AN20">
        <v>728</v>
      </c>
      <c r="AO20" s="8">
        <f t="shared" si="9"/>
        <v>739</v>
      </c>
      <c r="AP20" s="4">
        <f t="shared" si="10"/>
        <v>832</v>
      </c>
      <c r="BG20">
        <v>222</v>
      </c>
      <c r="BH20">
        <v>177</v>
      </c>
      <c r="BI20">
        <v>169</v>
      </c>
      <c r="BJ20">
        <v>171</v>
      </c>
      <c r="BS20" s="8">
        <v>0</v>
      </c>
      <c r="BT20" s="8">
        <v>2654</v>
      </c>
      <c r="BU20" s="4">
        <f t="shared" si="11"/>
        <v>3393</v>
      </c>
      <c r="BV20">
        <f t="shared" si="12"/>
        <v>0</v>
      </c>
      <c r="BW20">
        <f t="shared" si="21"/>
        <v>0</v>
      </c>
      <c r="BX20">
        <f t="shared" si="13"/>
        <v>0</v>
      </c>
      <c r="BY20">
        <f t="shared" si="14"/>
        <v>0</v>
      </c>
      <c r="BZ20">
        <f t="shared" si="15"/>
        <v>739</v>
      </c>
      <c r="CA20">
        <f t="shared" si="16"/>
        <v>0</v>
      </c>
      <c r="CB20">
        <f t="shared" si="17"/>
        <v>0</v>
      </c>
    </row>
    <row r="21" spans="1:80" ht="14.25">
      <c r="A21" t="s">
        <v>60</v>
      </c>
      <c r="B21">
        <v>20</v>
      </c>
      <c r="C21">
        <v>20</v>
      </c>
      <c r="D21">
        <f aca="true" t="shared" si="22" ref="D21:D27">(C21-B21)</f>
        <v>0</v>
      </c>
      <c r="E21" t="s">
        <v>61</v>
      </c>
      <c r="F21" s="3">
        <f t="shared" si="2"/>
        <v>170.46428571428572</v>
      </c>
      <c r="G21" s="3">
        <f t="shared" si="3"/>
        <v>165.10714285714286</v>
      </c>
      <c r="H21" s="3">
        <f t="shared" si="4"/>
        <v>190.6</v>
      </c>
      <c r="I21" s="3">
        <f t="shared" si="0"/>
        <v>173.78947368421052</v>
      </c>
      <c r="J21" s="10">
        <f>'[1]Sheet1'!$W$98</f>
        <v>170.43098301308828</v>
      </c>
      <c r="K21" s="8">
        <v>28</v>
      </c>
      <c r="L21" s="8">
        <v>28</v>
      </c>
      <c r="M21" s="8">
        <f t="shared" si="5"/>
        <v>20</v>
      </c>
      <c r="N21" s="8">
        <f t="shared" si="6"/>
        <v>76</v>
      </c>
      <c r="O21" s="5">
        <f>SUM(604+N21)</f>
        <v>680</v>
      </c>
      <c r="P21">
        <v>0</v>
      </c>
      <c r="Q21">
        <v>0</v>
      </c>
      <c r="R21">
        <v>0</v>
      </c>
      <c r="S21">
        <v>0</v>
      </c>
      <c r="T21">
        <v>232</v>
      </c>
      <c r="U21">
        <v>228</v>
      </c>
      <c r="V21">
        <v>243</v>
      </c>
      <c r="W21">
        <v>269</v>
      </c>
      <c r="X21">
        <v>229</v>
      </c>
      <c r="Y21">
        <v>253</v>
      </c>
      <c r="Z21">
        <v>240</v>
      </c>
      <c r="AA21">
        <v>234</v>
      </c>
      <c r="AB21" s="8">
        <f t="shared" si="7"/>
        <v>235</v>
      </c>
      <c r="AC21" s="4">
        <f aca="true" t="shared" si="23" ref="AC21:AC27">MAX(P21:AB21)</f>
        <v>269</v>
      </c>
      <c r="AD21">
        <v>0</v>
      </c>
      <c r="AE21">
        <v>0</v>
      </c>
      <c r="AF21">
        <v>0</v>
      </c>
      <c r="AG21">
        <v>782</v>
      </c>
      <c r="AH21">
        <v>826</v>
      </c>
      <c r="AI21">
        <v>760</v>
      </c>
      <c r="AJ21">
        <v>839</v>
      </c>
      <c r="AK21">
        <v>798</v>
      </c>
      <c r="AL21">
        <v>803</v>
      </c>
      <c r="AM21">
        <v>787</v>
      </c>
      <c r="AN21">
        <v>775</v>
      </c>
      <c r="AO21" s="8">
        <f t="shared" si="9"/>
        <v>857</v>
      </c>
      <c r="AP21" s="4">
        <f aca="true" t="shared" si="24" ref="AP21:AP27">MAX(AD21:AO21)</f>
        <v>857</v>
      </c>
      <c r="AU21">
        <v>157</v>
      </c>
      <c r="AV21">
        <v>159</v>
      </c>
      <c r="AW21">
        <v>194</v>
      </c>
      <c r="AX21">
        <v>164</v>
      </c>
      <c r="AY21">
        <v>203</v>
      </c>
      <c r="AZ21">
        <v>217</v>
      </c>
      <c r="BA21">
        <v>202</v>
      </c>
      <c r="BB21">
        <v>235</v>
      </c>
      <c r="BC21">
        <v>182</v>
      </c>
      <c r="BD21">
        <v>205</v>
      </c>
      <c r="BE21">
        <v>222</v>
      </c>
      <c r="BF21">
        <v>213</v>
      </c>
      <c r="BG21">
        <v>159</v>
      </c>
      <c r="BH21">
        <v>172</v>
      </c>
      <c r="BI21">
        <v>182</v>
      </c>
      <c r="BJ21">
        <v>164</v>
      </c>
      <c r="BK21">
        <v>226</v>
      </c>
      <c r="BL21">
        <v>193</v>
      </c>
      <c r="BM21">
        <v>194</v>
      </c>
      <c r="BN21">
        <v>169</v>
      </c>
      <c r="BS21" s="8">
        <v>4773</v>
      </c>
      <c r="BT21" s="8">
        <v>4623</v>
      </c>
      <c r="BU21" s="4">
        <f t="shared" si="11"/>
        <v>13208</v>
      </c>
      <c r="BV21">
        <f aca="true" t="shared" si="25" ref="BV21:BV27">SUM(AQ21:AT21)</f>
        <v>0</v>
      </c>
      <c r="BW21">
        <f t="shared" si="21"/>
        <v>674</v>
      </c>
      <c r="BX21">
        <f aca="true" t="shared" si="26" ref="BX21:BX27">SUM(AY21:BB21)</f>
        <v>857</v>
      </c>
      <c r="BY21">
        <f aca="true" t="shared" si="27" ref="BY21:BY27">SUM(BC21:BF21)</f>
        <v>822</v>
      </c>
      <c r="BZ21">
        <f aca="true" t="shared" si="28" ref="BZ21:BZ27">SUM(BG21:BJ21)</f>
        <v>677</v>
      </c>
      <c r="CA21">
        <f aca="true" t="shared" si="29" ref="CA21:CA27">SUM(BK21:BN21)</f>
        <v>782</v>
      </c>
      <c r="CB21">
        <f aca="true" t="shared" si="30" ref="CB21:CB27">SUM(BO21:BR21)</f>
        <v>0</v>
      </c>
    </row>
    <row r="22" spans="1:80" ht="14.25">
      <c r="A22" t="s">
        <v>60</v>
      </c>
      <c r="B22">
        <v>21</v>
      </c>
      <c r="C22">
        <v>21</v>
      </c>
      <c r="D22">
        <f t="shared" si="22"/>
        <v>0</v>
      </c>
      <c r="E22" t="s">
        <v>62</v>
      </c>
      <c r="F22" s="3">
        <f t="shared" si="2"/>
        <v>166.53571428571428</v>
      </c>
      <c r="G22" s="3">
        <f t="shared" si="3"/>
        <v>160.32142857142858</v>
      </c>
      <c r="H22" s="3">
        <f t="shared" si="4"/>
        <v>174.91666666666666</v>
      </c>
      <c r="I22" s="3">
        <f t="shared" si="0"/>
        <v>166.875</v>
      </c>
      <c r="J22" s="10">
        <f>'[1]Sheet1'!$W$94</f>
        <v>169.72318594104306</v>
      </c>
      <c r="K22" s="8">
        <v>28</v>
      </c>
      <c r="L22" s="8">
        <v>28</v>
      </c>
      <c r="M22" s="8">
        <f t="shared" si="5"/>
        <v>24</v>
      </c>
      <c r="N22" s="8">
        <f t="shared" si="6"/>
        <v>80</v>
      </c>
      <c r="O22" s="5">
        <f>SUM(1039+N22)</f>
        <v>1119</v>
      </c>
      <c r="P22">
        <v>222</v>
      </c>
      <c r="Q22">
        <v>213</v>
      </c>
      <c r="R22">
        <v>246</v>
      </c>
      <c r="S22">
        <v>224</v>
      </c>
      <c r="T22">
        <v>237</v>
      </c>
      <c r="U22">
        <v>230</v>
      </c>
      <c r="V22">
        <v>229</v>
      </c>
      <c r="W22">
        <v>220</v>
      </c>
      <c r="X22">
        <v>215</v>
      </c>
      <c r="Y22">
        <v>216</v>
      </c>
      <c r="Z22">
        <v>190</v>
      </c>
      <c r="AA22">
        <v>216</v>
      </c>
      <c r="AB22" s="8">
        <f t="shared" si="7"/>
        <v>221</v>
      </c>
      <c r="AC22" s="4">
        <f t="shared" si="23"/>
        <v>246</v>
      </c>
      <c r="AD22">
        <v>754</v>
      </c>
      <c r="AE22">
        <v>779</v>
      </c>
      <c r="AF22">
        <v>747</v>
      </c>
      <c r="AG22">
        <v>840</v>
      </c>
      <c r="AH22">
        <v>707</v>
      </c>
      <c r="AI22">
        <v>785</v>
      </c>
      <c r="AJ22">
        <v>744</v>
      </c>
      <c r="AK22">
        <v>696</v>
      </c>
      <c r="AL22">
        <v>728</v>
      </c>
      <c r="AM22">
        <v>702</v>
      </c>
      <c r="AN22">
        <v>700</v>
      </c>
      <c r="AO22" s="8">
        <f t="shared" si="9"/>
        <v>761</v>
      </c>
      <c r="AP22" s="4">
        <f t="shared" si="24"/>
        <v>840</v>
      </c>
      <c r="AU22">
        <v>161</v>
      </c>
      <c r="AV22">
        <v>210</v>
      </c>
      <c r="AW22">
        <v>193</v>
      </c>
      <c r="AX22">
        <v>197</v>
      </c>
      <c r="AY22">
        <v>153</v>
      </c>
      <c r="AZ22">
        <v>141</v>
      </c>
      <c r="BA22">
        <v>221</v>
      </c>
      <c r="BB22">
        <v>134</v>
      </c>
      <c r="BC22">
        <v>127</v>
      </c>
      <c r="BD22">
        <v>175</v>
      </c>
      <c r="BE22">
        <v>193</v>
      </c>
      <c r="BF22">
        <v>160</v>
      </c>
      <c r="BG22">
        <v>147</v>
      </c>
      <c r="BH22">
        <v>178</v>
      </c>
      <c r="BI22">
        <v>196</v>
      </c>
      <c r="BJ22">
        <v>139</v>
      </c>
      <c r="BK22">
        <v>192</v>
      </c>
      <c r="BL22">
        <v>160</v>
      </c>
      <c r="BM22">
        <v>218</v>
      </c>
      <c r="BN22">
        <v>163</v>
      </c>
      <c r="BO22">
        <v>191</v>
      </c>
      <c r="BP22">
        <v>201</v>
      </c>
      <c r="BQ22">
        <v>194</v>
      </c>
      <c r="BR22">
        <v>154</v>
      </c>
      <c r="BS22" s="8">
        <v>4663</v>
      </c>
      <c r="BT22" s="8">
        <v>4489</v>
      </c>
      <c r="BU22" s="4">
        <f t="shared" si="11"/>
        <v>13350</v>
      </c>
      <c r="BV22">
        <f t="shared" si="25"/>
        <v>0</v>
      </c>
      <c r="BW22">
        <f t="shared" si="21"/>
        <v>761</v>
      </c>
      <c r="BX22">
        <f t="shared" si="26"/>
        <v>649</v>
      </c>
      <c r="BY22">
        <f t="shared" si="27"/>
        <v>655</v>
      </c>
      <c r="BZ22">
        <f t="shared" si="28"/>
        <v>660</v>
      </c>
      <c r="CA22">
        <f t="shared" si="29"/>
        <v>733</v>
      </c>
      <c r="CB22">
        <f t="shared" si="30"/>
        <v>740</v>
      </c>
    </row>
    <row r="23" spans="1:80" ht="14.25">
      <c r="A23" t="s">
        <v>60</v>
      </c>
      <c r="B23">
        <v>22</v>
      </c>
      <c r="C23">
        <v>22</v>
      </c>
      <c r="D23">
        <f t="shared" si="22"/>
        <v>0</v>
      </c>
      <c r="E23" t="s">
        <v>63</v>
      </c>
      <c r="F23" s="3">
        <f t="shared" si="2"/>
        <v>164.67857142857142</v>
      </c>
      <c r="G23" s="3">
        <f t="shared" si="3"/>
        <v>168.85714285714286</v>
      </c>
      <c r="H23" s="3">
        <f t="shared" si="4"/>
        <v>177.875</v>
      </c>
      <c r="I23" s="3">
        <f t="shared" si="0"/>
        <v>168.15625</v>
      </c>
      <c r="J23" s="10">
        <f>'[1]Sheet1'!$W$91</f>
        <v>171.19211309523808</v>
      </c>
      <c r="K23" s="8">
        <v>28</v>
      </c>
      <c r="L23" s="8">
        <v>28</v>
      </c>
      <c r="M23" s="8">
        <f t="shared" si="5"/>
        <v>8</v>
      </c>
      <c r="N23" s="8">
        <f t="shared" si="6"/>
        <v>64</v>
      </c>
      <c r="O23" s="5">
        <f>SUM(643+N23)</f>
        <v>707</v>
      </c>
      <c r="P23">
        <v>234</v>
      </c>
      <c r="Q23">
        <v>234</v>
      </c>
      <c r="R23">
        <v>247</v>
      </c>
      <c r="S23">
        <v>227</v>
      </c>
      <c r="T23">
        <v>212</v>
      </c>
      <c r="U23">
        <v>256</v>
      </c>
      <c r="V23">
        <v>0</v>
      </c>
      <c r="W23">
        <v>0</v>
      </c>
      <c r="X23">
        <v>0</v>
      </c>
      <c r="Y23">
        <v>248</v>
      </c>
      <c r="Z23">
        <v>213</v>
      </c>
      <c r="AA23">
        <v>220</v>
      </c>
      <c r="AB23" s="8">
        <f t="shared" si="7"/>
        <v>236</v>
      </c>
      <c r="AC23" s="4">
        <f t="shared" si="23"/>
        <v>256</v>
      </c>
      <c r="AD23">
        <v>748</v>
      </c>
      <c r="AE23">
        <v>774</v>
      </c>
      <c r="AF23">
        <v>779</v>
      </c>
      <c r="AG23">
        <v>762</v>
      </c>
      <c r="AH23">
        <v>830</v>
      </c>
      <c r="AI23">
        <v>0</v>
      </c>
      <c r="AJ23">
        <v>0</v>
      </c>
      <c r="AK23">
        <v>0</v>
      </c>
      <c r="AL23">
        <v>740</v>
      </c>
      <c r="AM23">
        <v>720</v>
      </c>
      <c r="AN23">
        <v>781</v>
      </c>
      <c r="AO23" s="8">
        <f t="shared" si="9"/>
        <v>784</v>
      </c>
      <c r="AP23" s="4">
        <f t="shared" si="24"/>
        <v>830</v>
      </c>
      <c r="AU23">
        <v>150</v>
      </c>
      <c r="AV23">
        <v>169</v>
      </c>
      <c r="AW23">
        <v>172</v>
      </c>
      <c r="AX23">
        <v>148</v>
      </c>
      <c r="BO23">
        <v>144</v>
      </c>
      <c r="BP23">
        <v>236</v>
      </c>
      <c r="BQ23">
        <v>221</v>
      </c>
      <c r="BR23">
        <v>183</v>
      </c>
      <c r="BS23" s="8">
        <v>4611</v>
      </c>
      <c r="BT23" s="8">
        <v>4728</v>
      </c>
      <c r="BU23" s="4">
        <f t="shared" si="11"/>
        <v>10762</v>
      </c>
      <c r="BV23">
        <f t="shared" si="25"/>
        <v>0</v>
      </c>
      <c r="BW23">
        <f t="shared" si="21"/>
        <v>639</v>
      </c>
      <c r="BX23">
        <f t="shared" si="26"/>
        <v>0</v>
      </c>
      <c r="BY23">
        <f t="shared" si="27"/>
        <v>0</v>
      </c>
      <c r="BZ23">
        <f t="shared" si="28"/>
        <v>0</v>
      </c>
      <c r="CA23">
        <f t="shared" si="29"/>
        <v>0</v>
      </c>
      <c r="CB23">
        <f t="shared" si="30"/>
        <v>784</v>
      </c>
    </row>
    <row r="24" spans="1:80" ht="14.25">
      <c r="A24" t="s">
        <v>64</v>
      </c>
      <c r="B24">
        <v>23</v>
      </c>
      <c r="C24">
        <v>23</v>
      </c>
      <c r="D24">
        <f t="shared" si="22"/>
        <v>0</v>
      </c>
      <c r="E24" t="s">
        <v>65</v>
      </c>
      <c r="F24" s="3">
        <f t="shared" si="2"/>
        <v>169.25</v>
      </c>
      <c r="G24" s="3">
        <f t="shared" si="3"/>
        <v>170.3125</v>
      </c>
      <c r="H24" s="3">
        <f t="shared" si="4"/>
        <v>153.14285714285714</v>
      </c>
      <c r="I24" s="3">
        <f t="shared" si="0"/>
        <v>162.46875</v>
      </c>
      <c r="J24" s="10">
        <f>'[1]Sheet1'!$W$202</f>
        <v>153.08044781284607</v>
      </c>
      <c r="K24" s="8">
        <v>20</v>
      </c>
      <c r="L24" s="8">
        <v>16</v>
      </c>
      <c r="M24" s="8">
        <f t="shared" si="5"/>
        <v>28</v>
      </c>
      <c r="N24" s="8">
        <f t="shared" si="6"/>
        <v>64</v>
      </c>
      <c r="O24" s="5">
        <f>SUM(346+N24)</f>
        <v>410</v>
      </c>
      <c r="P24">
        <v>0</v>
      </c>
      <c r="Q24">
        <v>0</v>
      </c>
      <c r="R24">
        <v>0</v>
      </c>
      <c r="S24">
        <v>0</v>
      </c>
      <c r="T24">
        <v>0</v>
      </c>
      <c r="U24">
        <v>214</v>
      </c>
      <c r="V24">
        <v>208</v>
      </c>
      <c r="W24">
        <v>209</v>
      </c>
      <c r="X24">
        <v>204</v>
      </c>
      <c r="Y24">
        <v>217</v>
      </c>
      <c r="Z24">
        <v>211</v>
      </c>
      <c r="AA24">
        <v>205</v>
      </c>
      <c r="AB24" s="8">
        <f t="shared" si="7"/>
        <v>192</v>
      </c>
      <c r="AC24" s="4">
        <f t="shared" si="23"/>
        <v>217</v>
      </c>
      <c r="AD24">
        <v>0</v>
      </c>
      <c r="AE24">
        <v>0</v>
      </c>
      <c r="AF24">
        <v>0</v>
      </c>
      <c r="AG24">
        <v>0</v>
      </c>
      <c r="AH24">
        <v>658</v>
      </c>
      <c r="AI24">
        <v>655</v>
      </c>
      <c r="AJ24">
        <v>665</v>
      </c>
      <c r="AK24">
        <v>665</v>
      </c>
      <c r="AL24">
        <v>706</v>
      </c>
      <c r="AM24">
        <v>766</v>
      </c>
      <c r="AN24">
        <v>701</v>
      </c>
      <c r="AO24" s="8">
        <f t="shared" si="9"/>
        <v>649</v>
      </c>
      <c r="AP24" s="4">
        <f t="shared" si="24"/>
        <v>766</v>
      </c>
      <c r="AQ24">
        <v>130</v>
      </c>
      <c r="AR24">
        <v>187</v>
      </c>
      <c r="AS24">
        <v>168</v>
      </c>
      <c r="AT24">
        <v>134</v>
      </c>
      <c r="AU24">
        <v>125</v>
      </c>
      <c r="AV24">
        <v>147</v>
      </c>
      <c r="AW24">
        <v>192</v>
      </c>
      <c r="AX24">
        <v>144</v>
      </c>
      <c r="AY24">
        <v>146</v>
      </c>
      <c r="AZ24">
        <v>164</v>
      </c>
      <c r="BA24">
        <v>149</v>
      </c>
      <c r="BB24">
        <v>158</v>
      </c>
      <c r="BC24">
        <v>152</v>
      </c>
      <c r="BD24">
        <v>157</v>
      </c>
      <c r="BE24">
        <v>164</v>
      </c>
      <c r="BF24">
        <v>137</v>
      </c>
      <c r="BG24">
        <v>188</v>
      </c>
      <c r="BH24">
        <v>142</v>
      </c>
      <c r="BI24">
        <v>148</v>
      </c>
      <c r="BJ24">
        <v>159</v>
      </c>
      <c r="BK24">
        <v>108</v>
      </c>
      <c r="BL24">
        <v>150</v>
      </c>
      <c r="BM24">
        <v>139</v>
      </c>
      <c r="BN24">
        <v>151</v>
      </c>
      <c r="BO24">
        <v>157</v>
      </c>
      <c r="BP24">
        <v>153</v>
      </c>
      <c r="BQ24">
        <v>179</v>
      </c>
      <c r="BR24">
        <v>160</v>
      </c>
      <c r="BS24" s="8">
        <v>3385</v>
      </c>
      <c r="BT24" s="8">
        <v>2725</v>
      </c>
      <c r="BU24" s="4">
        <f t="shared" si="11"/>
        <v>10398</v>
      </c>
      <c r="BV24">
        <f t="shared" si="25"/>
        <v>619</v>
      </c>
      <c r="BW24">
        <f t="shared" si="21"/>
        <v>608</v>
      </c>
      <c r="BX24">
        <f t="shared" si="26"/>
        <v>617</v>
      </c>
      <c r="BY24">
        <f t="shared" si="27"/>
        <v>610</v>
      </c>
      <c r="BZ24">
        <f t="shared" si="28"/>
        <v>637</v>
      </c>
      <c r="CA24">
        <f t="shared" si="29"/>
        <v>548</v>
      </c>
      <c r="CB24">
        <f t="shared" si="30"/>
        <v>649</v>
      </c>
    </row>
    <row r="25" spans="1:80" ht="14.25">
      <c r="A25" t="s">
        <v>64</v>
      </c>
      <c r="B25">
        <v>24</v>
      </c>
      <c r="C25">
        <v>24</v>
      </c>
      <c r="D25">
        <f t="shared" si="22"/>
        <v>0</v>
      </c>
      <c r="E25" t="s">
        <v>66</v>
      </c>
      <c r="F25" s="3">
        <f t="shared" si="2"/>
        <v>160</v>
      </c>
      <c r="G25" s="3">
        <f t="shared" si="3"/>
        <v>148.5</v>
      </c>
      <c r="H25" s="3" t="e">
        <f t="shared" si="4"/>
        <v>#DIV/0!</v>
      </c>
      <c r="I25" s="3">
        <f t="shared" si="0"/>
        <v>153.1</v>
      </c>
      <c r="J25" s="10">
        <f>'[1]Sheet1'!$W$96</f>
        <v>168.09714285714284</v>
      </c>
      <c r="K25" s="8">
        <v>8</v>
      </c>
      <c r="L25" s="8">
        <v>12</v>
      </c>
      <c r="M25" s="8">
        <f t="shared" si="5"/>
        <v>0</v>
      </c>
      <c r="N25" s="8">
        <f t="shared" si="6"/>
        <v>20</v>
      </c>
      <c r="O25" s="5">
        <f>SUM(502+N25)</f>
        <v>522</v>
      </c>
      <c r="P25">
        <v>230</v>
      </c>
      <c r="Q25">
        <v>245</v>
      </c>
      <c r="R25">
        <v>226</v>
      </c>
      <c r="S25">
        <v>233</v>
      </c>
      <c r="T25">
        <v>243</v>
      </c>
      <c r="U25">
        <v>224</v>
      </c>
      <c r="V25">
        <v>140</v>
      </c>
      <c r="W25">
        <v>0</v>
      </c>
      <c r="X25">
        <v>0</v>
      </c>
      <c r="Y25">
        <v>194</v>
      </c>
      <c r="Z25">
        <v>195</v>
      </c>
      <c r="AA25">
        <v>176</v>
      </c>
      <c r="AB25" s="8">
        <f t="shared" si="7"/>
        <v>0</v>
      </c>
      <c r="AC25" s="4">
        <f t="shared" si="23"/>
        <v>245</v>
      </c>
      <c r="AD25">
        <v>793</v>
      </c>
      <c r="AE25">
        <v>837</v>
      </c>
      <c r="AF25">
        <v>795</v>
      </c>
      <c r="AG25">
        <v>814</v>
      </c>
      <c r="AH25">
        <v>776</v>
      </c>
      <c r="AI25">
        <v>482</v>
      </c>
      <c r="AJ25">
        <v>0</v>
      </c>
      <c r="AK25">
        <v>0</v>
      </c>
      <c r="AL25">
        <v>706</v>
      </c>
      <c r="AM25">
        <v>655</v>
      </c>
      <c r="AN25">
        <v>616</v>
      </c>
      <c r="AO25" s="8">
        <f t="shared" si="9"/>
        <v>0</v>
      </c>
      <c r="AP25" s="4">
        <f t="shared" si="24"/>
        <v>837</v>
      </c>
      <c r="BS25" s="8">
        <v>1280</v>
      </c>
      <c r="BT25" s="8">
        <v>1782</v>
      </c>
      <c r="BU25" s="4">
        <f t="shared" si="11"/>
        <v>3062</v>
      </c>
      <c r="BV25">
        <f t="shared" si="25"/>
        <v>0</v>
      </c>
      <c r="BW25">
        <f t="shared" si="21"/>
        <v>0</v>
      </c>
      <c r="BX25">
        <f t="shared" si="26"/>
        <v>0</v>
      </c>
      <c r="BY25">
        <f t="shared" si="27"/>
        <v>0</v>
      </c>
      <c r="BZ25">
        <f t="shared" si="28"/>
        <v>0</v>
      </c>
      <c r="CA25">
        <f t="shared" si="29"/>
        <v>0</v>
      </c>
      <c r="CB25">
        <f t="shared" si="30"/>
        <v>0</v>
      </c>
    </row>
    <row r="26" spans="1:80" ht="14.25">
      <c r="A26" t="s">
        <v>60</v>
      </c>
      <c r="B26">
        <v>25</v>
      </c>
      <c r="C26">
        <v>25</v>
      </c>
      <c r="D26">
        <f t="shared" si="22"/>
        <v>0</v>
      </c>
      <c r="E26" t="s">
        <v>86</v>
      </c>
      <c r="F26" s="3" t="e">
        <f t="shared" si="2"/>
        <v>#DIV/0!</v>
      </c>
      <c r="G26" s="3" t="e">
        <f t="shared" si="3"/>
        <v>#DIV/0!</v>
      </c>
      <c r="H26" s="3">
        <f t="shared" si="4"/>
        <v>163.95833333333334</v>
      </c>
      <c r="I26" s="3">
        <f t="shared" si="0"/>
        <v>163.95833333333334</v>
      </c>
      <c r="J26" s="10">
        <f>'[1]Sheet1'!$W$78</f>
        <v>173.21465397923876</v>
      </c>
      <c r="K26" s="8">
        <v>0</v>
      </c>
      <c r="L26" s="8">
        <v>0</v>
      </c>
      <c r="M26" s="8">
        <f t="shared" si="5"/>
        <v>24</v>
      </c>
      <c r="N26" s="8">
        <f t="shared" si="6"/>
        <v>24</v>
      </c>
      <c r="O26" s="5">
        <f>SUM(988+N26)</f>
        <v>1012</v>
      </c>
      <c r="P26">
        <v>233</v>
      </c>
      <c r="Q26">
        <v>236</v>
      </c>
      <c r="R26">
        <v>233</v>
      </c>
      <c r="S26">
        <v>235</v>
      </c>
      <c r="T26">
        <v>236</v>
      </c>
      <c r="U26">
        <v>224</v>
      </c>
      <c r="V26">
        <v>241</v>
      </c>
      <c r="W26">
        <v>230</v>
      </c>
      <c r="X26">
        <v>226</v>
      </c>
      <c r="Y26">
        <v>213</v>
      </c>
      <c r="Z26">
        <v>0</v>
      </c>
      <c r="AA26">
        <v>0</v>
      </c>
      <c r="AB26" s="8">
        <f t="shared" si="7"/>
        <v>211</v>
      </c>
      <c r="AC26" s="4">
        <f t="shared" si="23"/>
        <v>241</v>
      </c>
      <c r="AD26">
        <v>761</v>
      </c>
      <c r="AE26">
        <v>797</v>
      </c>
      <c r="AF26">
        <v>764</v>
      </c>
      <c r="AG26">
        <v>778</v>
      </c>
      <c r="AH26">
        <v>774</v>
      </c>
      <c r="AI26">
        <v>833</v>
      </c>
      <c r="AJ26">
        <v>759</v>
      </c>
      <c r="AK26">
        <v>772</v>
      </c>
      <c r="AL26">
        <v>762</v>
      </c>
      <c r="AM26">
        <v>0</v>
      </c>
      <c r="AN26">
        <v>0</v>
      </c>
      <c r="AO26" s="8">
        <f t="shared" si="9"/>
        <v>688</v>
      </c>
      <c r="AP26" s="4">
        <f t="shared" si="24"/>
        <v>833</v>
      </c>
      <c r="AQ26">
        <v>136</v>
      </c>
      <c r="AR26">
        <v>140</v>
      </c>
      <c r="AS26">
        <v>169</v>
      </c>
      <c r="AT26">
        <v>211</v>
      </c>
      <c r="AY26">
        <v>159</v>
      </c>
      <c r="AZ26">
        <v>195</v>
      </c>
      <c r="BA26">
        <v>150</v>
      </c>
      <c r="BB26">
        <v>120</v>
      </c>
      <c r="BC26">
        <v>144</v>
      </c>
      <c r="BD26">
        <v>187</v>
      </c>
      <c r="BE26">
        <v>174</v>
      </c>
      <c r="BF26">
        <v>179</v>
      </c>
      <c r="BG26">
        <v>167</v>
      </c>
      <c r="BH26">
        <v>171</v>
      </c>
      <c r="BI26">
        <v>145</v>
      </c>
      <c r="BJ26">
        <v>164</v>
      </c>
      <c r="BK26">
        <v>201</v>
      </c>
      <c r="BL26">
        <v>167</v>
      </c>
      <c r="BM26">
        <v>157</v>
      </c>
      <c r="BN26">
        <v>163</v>
      </c>
      <c r="BO26">
        <v>146</v>
      </c>
      <c r="BP26">
        <v>140</v>
      </c>
      <c r="BQ26">
        <v>184</v>
      </c>
      <c r="BR26">
        <v>166</v>
      </c>
      <c r="BS26" s="8">
        <v>0</v>
      </c>
      <c r="BT26" s="8">
        <v>0</v>
      </c>
      <c r="BU26" s="4">
        <f t="shared" si="11"/>
        <v>3935</v>
      </c>
      <c r="BV26">
        <f t="shared" si="25"/>
        <v>656</v>
      </c>
      <c r="BW26">
        <f t="shared" si="21"/>
        <v>0</v>
      </c>
      <c r="BX26">
        <f t="shared" si="26"/>
        <v>624</v>
      </c>
      <c r="BY26">
        <f t="shared" si="27"/>
        <v>684</v>
      </c>
      <c r="BZ26">
        <f t="shared" si="28"/>
        <v>647</v>
      </c>
      <c r="CA26">
        <f t="shared" si="29"/>
        <v>688</v>
      </c>
      <c r="CB26">
        <f t="shared" si="30"/>
        <v>636</v>
      </c>
    </row>
    <row r="27" spans="1:80" ht="14.25">
      <c r="A27" t="s">
        <v>29</v>
      </c>
      <c r="B27">
        <v>26</v>
      </c>
      <c r="C27">
        <v>26</v>
      </c>
      <c r="D27">
        <f t="shared" si="22"/>
        <v>0</v>
      </c>
      <c r="E27" t="s">
        <v>87</v>
      </c>
      <c r="F27" s="3" t="e">
        <f t="shared" si="2"/>
        <v>#DIV/0!</v>
      </c>
      <c r="G27" s="3" t="e">
        <f t="shared" si="3"/>
        <v>#DIV/0!</v>
      </c>
      <c r="H27" s="3">
        <f t="shared" si="4"/>
        <v>66.25</v>
      </c>
      <c r="I27" s="3">
        <f t="shared" si="0"/>
        <v>66.25</v>
      </c>
      <c r="J27" s="10">
        <f>'[1]Sheet1'!$W$549</f>
        <v>66.25</v>
      </c>
      <c r="K27" s="8">
        <v>0</v>
      </c>
      <c r="L27" s="8">
        <v>0</v>
      </c>
      <c r="M27" s="8">
        <f t="shared" si="5"/>
        <v>4</v>
      </c>
      <c r="N27" s="8">
        <f t="shared" si="6"/>
        <v>4</v>
      </c>
      <c r="O27" s="5">
        <f>SUM(0+N27)</f>
        <v>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8">
        <f t="shared" si="7"/>
        <v>81</v>
      </c>
      <c r="AC27" s="4">
        <f t="shared" si="23"/>
        <v>81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s="8">
        <f t="shared" si="9"/>
        <v>265</v>
      </c>
      <c r="AP27" s="4">
        <f t="shared" si="24"/>
        <v>265</v>
      </c>
      <c r="BK27">
        <v>40</v>
      </c>
      <c r="BL27">
        <v>81</v>
      </c>
      <c r="BM27">
        <v>78</v>
      </c>
      <c r="BN27">
        <v>66</v>
      </c>
      <c r="BS27" s="8">
        <v>0</v>
      </c>
      <c r="BT27" s="8">
        <v>0</v>
      </c>
      <c r="BU27" s="4">
        <f t="shared" si="11"/>
        <v>265</v>
      </c>
      <c r="BV27">
        <f t="shared" si="25"/>
        <v>0</v>
      </c>
      <c r="BW27">
        <f t="shared" si="21"/>
        <v>0</v>
      </c>
      <c r="BX27">
        <f t="shared" si="26"/>
        <v>0</v>
      </c>
      <c r="BY27">
        <f t="shared" si="27"/>
        <v>0</v>
      </c>
      <c r="BZ27">
        <f t="shared" si="28"/>
        <v>0</v>
      </c>
      <c r="CA27">
        <f t="shared" si="29"/>
        <v>265</v>
      </c>
      <c r="CB27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7</v>
      </c>
      <c r="C1" s="1" t="s">
        <v>3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49</v>
      </c>
      <c r="I1" s="1" t="s">
        <v>12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12</v>
      </c>
    </row>
    <row r="2" spans="1:15" ht="14.25">
      <c r="A2">
        <v>1</v>
      </c>
      <c r="B2" t="s">
        <v>28</v>
      </c>
      <c r="C2" t="s">
        <v>26</v>
      </c>
      <c r="D2">
        <v>215</v>
      </c>
      <c r="E2">
        <v>201</v>
      </c>
      <c r="F2">
        <v>237</v>
      </c>
      <c r="H2" s="4">
        <f>MAX(D2:G2)</f>
        <v>237</v>
      </c>
      <c r="I2" s="5">
        <v>278</v>
      </c>
      <c r="J2">
        <v>774</v>
      </c>
      <c r="K2">
        <v>703</v>
      </c>
      <c r="L2">
        <v>762</v>
      </c>
      <c r="N2" s="4">
        <f>MAX(J2:M2)</f>
        <v>774</v>
      </c>
      <c r="O2" s="5">
        <v>820</v>
      </c>
    </row>
    <row r="3" spans="1:15" ht="14.25">
      <c r="A3">
        <v>2</v>
      </c>
      <c r="B3" t="s">
        <v>23</v>
      </c>
      <c r="C3" t="s">
        <v>24</v>
      </c>
      <c r="D3">
        <v>245</v>
      </c>
      <c r="E3">
        <v>279</v>
      </c>
      <c r="F3">
        <v>225</v>
      </c>
      <c r="H3" s="4">
        <f aca="true" t="shared" si="0" ref="H3:H27">MAX(D3:G3)</f>
        <v>279</v>
      </c>
      <c r="I3" s="5">
        <v>279</v>
      </c>
      <c r="J3">
        <v>788</v>
      </c>
      <c r="K3">
        <v>786</v>
      </c>
      <c r="L3">
        <v>796</v>
      </c>
      <c r="N3" s="4">
        <f aca="true" t="shared" si="1" ref="N3:N27">MAX(J3:M3)</f>
        <v>796</v>
      </c>
      <c r="O3" s="5">
        <v>848</v>
      </c>
    </row>
    <row r="4" spans="1:15" ht="14.25">
      <c r="A4">
        <v>3</v>
      </c>
      <c r="B4" t="s">
        <v>23</v>
      </c>
      <c r="C4" t="s">
        <v>25</v>
      </c>
      <c r="D4">
        <v>207</v>
      </c>
      <c r="E4">
        <v>226</v>
      </c>
      <c r="F4">
        <v>215</v>
      </c>
      <c r="H4" s="4">
        <f t="shared" si="0"/>
        <v>226</v>
      </c>
      <c r="I4" s="5">
        <v>226</v>
      </c>
      <c r="J4">
        <v>729</v>
      </c>
      <c r="K4">
        <v>772</v>
      </c>
      <c r="L4">
        <v>769</v>
      </c>
      <c r="N4" s="4">
        <f t="shared" si="1"/>
        <v>772</v>
      </c>
      <c r="O4" s="5">
        <v>772</v>
      </c>
    </row>
    <row r="5" spans="1:15" ht="14.25">
      <c r="A5">
        <v>4</v>
      </c>
      <c r="B5" t="s">
        <v>23</v>
      </c>
      <c r="C5" t="s">
        <v>22</v>
      </c>
      <c r="D5">
        <v>206</v>
      </c>
      <c r="E5">
        <v>205</v>
      </c>
      <c r="F5">
        <v>215</v>
      </c>
      <c r="H5" s="4">
        <f t="shared" si="0"/>
        <v>215</v>
      </c>
      <c r="I5" s="5">
        <v>257</v>
      </c>
      <c r="J5">
        <v>714</v>
      </c>
      <c r="K5">
        <v>682</v>
      </c>
      <c r="L5">
        <v>732</v>
      </c>
      <c r="N5" s="4">
        <f t="shared" si="1"/>
        <v>732</v>
      </c>
      <c r="O5" s="5">
        <v>772</v>
      </c>
    </row>
    <row r="6" spans="1:15" ht="14.25">
      <c r="A6">
        <v>5</v>
      </c>
      <c r="B6" t="s">
        <v>29</v>
      </c>
      <c r="C6" t="s">
        <v>30</v>
      </c>
      <c r="D6">
        <v>246</v>
      </c>
      <c r="E6">
        <v>227</v>
      </c>
      <c r="F6">
        <v>267</v>
      </c>
      <c r="H6" s="4">
        <f t="shared" si="0"/>
        <v>267</v>
      </c>
      <c r="I6" s="5">
        <v>287</v>
      </c>
      <c r="J6">
        <v>824</v>
      </c>
      <c r="K6">
        <v>850</v>
      </c>
      <c r="L6">
        <v>922</v>
      </c>
      <c r="N6" s="4">
        <f t="shared" si="1"/>
        <v>922</v>
      </c>
      <c r="O6" s="5">
        <v>941</v>
      </c>
    </row>
    <row r="7" spans="1:15" ht="14.25">
      <c r="A7">
        <v>6</v>
      </c>
      <c r="B7" t="s">
        <v>29</v>
      </c>
      <c r="C7" t="s">
        <v>31</v>
      </c>
      <c r="D7">
        <v>243</v>
      </c>
      <c r="E7">
        <v>210</v>
      </c>
      <c r="F7">
        <v>225</v>
      </c>
      <c r="H7" s="4">
        <f t="shared" si="0"/>
        <v>243</v>
      </c>
      <c r="I7" s="5">
        <v>267</v>
      </c>
      <c r="J7">
        <v>754</v>
      </c>
      <c r="K7">
        <v>720</v>
      </c>
      <c r="L7">
        <v>779</v>
      </c>
      <c r="N7" s="4">
        <f t="shared" si="1"/>
        <v>779</v>
      </c>
      <c r="O7" s="5">
        <v>861</v>
      </c>
    </row>
    <row r="8" spans="1:15" ht="14.25">
      <c r="A8">
        <v>7</v>
      </c>
      <c r="B8" t="s">
        <v>29</v>
      </c>
      <c r="C8" t="s">
        <v>32</v>
      </c>
      <c r="D8">
        <v>170</v>
      </c>
      <c r="E8">
        <v>0</v>
      </c>
      <c r="F8">
        <v>0</v>
      </c>
      <c r="H8" s="4">
        <f t="shared" si="0"/>
        <v>170</v>
      </c>
      <c r="I8" s="5">
        <v>234</v>
      </c>
      <c r="J8">
        <v>629</v>
      </c>
      <c r="K8">
        <v>0</v>
      </c>
      <c r="L8">
        <v>0</v>
      </c>
      <c r="N8" s="4">
        <f t="shared" si="1"/>
        <v>629</v>
      </c>
      <c r="O8" s="5">
        <v>821</v>
      </c>
    </row>
    <row r="9" spans="1:15" ht="14.25">
      <c r="A9">
        <v>8</v>
      </c>
      <c r="B9" t="s">
        <v>29</v>
      </c>
      <c r="C9" t="s">
        <v>33</v>
      </c>
      <c r="D9">
        <v>114</v>
      </c>
      <c r="E9">
        <v>0</v>
      </c>
      <c r="F9">
        <v>0</v>
      </c>
      <c r="H9" s="4">
        <f t="shared" si="0"/>
        <v>114</v>
      </c>
      <c r="I9" s="5">
        <v>114</v>
      </c>
      <c r="J9">
        <v>391</v>
      </c>
      <c r="K9">
        <v>0</v>
      </c>
      <c r="L9">
        <v>0</v>
      </c>
      <c r="N9" s="4">
        <f t="shared" si="1"/>
        <v>391</v>
      </c>
      <c r="O9" s="5">
        <v>391</v>
      </c>
    </row>
    <row r="10" spans="1:15" ht="14.25">
      <c r="A10">
        <v>9</v>
      </c>
      <c r="B10" t="s">
        <v>34</v>
      </c>
      <c r="C10" t="s">
        <v>35</v>
      </c>
      <c r="D10">
        <v>201</v>
      </c>
      <c r="E10">
        <v>198</v>
      </c>
      <c r="F10">
        <v>237</v>
      </c>
      <c r="H10" s="4">
        <f t="shared" si="0"/>
        <v>237</v>
      </c>
      <c r="I10" s="5">
        <v>237</v>
      </c>
      <c r="J10">
        <v>699</v>
      </c>
      <c r="K10">
        <v>721</v>
      </c>
      <c r="L10">
        <v>795</v>
      </c>
      <c r="N10" s="4">
        <f t="shared" si="1"/>
        <v>795</v>
      </c>
      <c r="O10" s="5">
        <v>795</v>
      </c>
    </row>
    <row r="11" spans="1:15" ht="14.25">
      <c r="A11">
        <v>10</v>
      </c>
      <c r="B11" t="s">
        <v>34</v>
      </c>
      <c r="C11" t="s">
        <v>36</v>
      </c>
      <c r="D11">
        <v>199</v>
      </c>
      <c r="E11">
        <v>199</v>
      </c>
      <c r="F11">
        <v>209</v>
      </c>
      <c r="H11" s="4">
        <f t="shared" si="0"/>
        <v>209</v>
      </c>
      <c r="I11" s="5">
        <v>240</v>
      </c>
      <c r="J11">
        <v>687</v>
      </c>
      <c r="K11">
        <v>724</v>
      </c>
      <c r="L11">
        <v>715</v>
      </c>
      <c r="N11" s="4">
        <f t="shared" si="1"/>
        <v>724</v>
      </c>
      <c r="O11" s="5">
        <v>786</v>
      </c>
    </row>
    <row r="12" spans="1:15" ht="14.25">
      <c r="A12">
        <v>11</v>
      </c>
      <c r="B12" t="s">
        <v>34</v>
      </c>
      <c r="C12" t="s">
        <v>37</v>
      </c>
      <c r="D12">
        <v>214</v>
      </c>
      <c r="E12">
        <v>220</v>
      </c>
      <c r="F12">
        <v>235</v>
      </c>
      <c r="H12" s="4">
        <f t="shared" si="0"/>
        <v>235</v>
      </c>
      <c r="I12" s="5">
        <v>258</v>
      </c>
      <c r="J12">
        <v>764</v>
      </c>
      <c r="K12">
        <v>779</v>
      </c>
      <c r="L12">
        <v>819</v>
      </c>
      <c r="N12" s="4">
        <f t="shared" si="1"/>
        <v>819</v>
      </c>
      <c r="O12" s="5">
        <v>880</v>
      </c>
    </row>
    <row r="13" spans="1:15" ht="14.25">
      <c r="A13">
        <v>12</v>
      </c>
      <c r="B13" t="s">
        <v>29</v>
      </c>
      <c r="C13" t="s">
        <v>50</v>
      </c>
      <c r="D13">
        <v>0</v>
      </c>
      <c r="E13">
        <v>216</v>
      </c>
      <c r="F13">
        <v>257</v>
      </c>
      <c r="H13" s="4">
        <f t="shared" si="0"/>
        <v>257</v>
      </c>
      <c r="I13" s="5">
        <v>257</v>
      </c>
      <c r="J13">
        <v>0</v>
      </c>
      <c r="K13">
        <v>787</v>
      </c>
      <c r="L13">
        <v>909</v>
      </c>
      <c r="N13" s="4">
        <f t="shared" si="1"/>
        <v>909</v>
      </c>
      <c r="O13" s="5">
        <v>909</v>
      </c>
    </row>
    <row r="14" spans="1:15" ht="14.25">
      <c r="A14">
        <v>13</v>
      </c>
      <c r="B14" t="s">
        <v>51</v>
      </c>
      <c r="C14" t="s">
        <v>52</v>
      </c>
      <c r="D14">
        <v>252</v>
      </c>
      <c r="E14">
        <v>224</v>
      </c>
      <c r="F14">
        <v>234</v>
      </c>
      <c r="H14" s="4">
        <f t="shared" si="0"/>
        <v>252</v>
      </c>
      <c r="I14" s="5">
        <v>252</v>
      </c>
      <c r="J14">
        <v>847</v>
      </c>
      <c r="K14">
        <v>778</v>
      </c>
      <c r="L14">
        <v>860</v>
      </c>
      <c r="N14" s="4">
        <f t="shared" si="1"/>
        <v>860</v>
      </c>
      <c r="O14" s="5">
        <v>860</v>
      </c>
    </row>
    <row r="15" spans="1:15" ht="14.25">
      <c r="A15">
        <v>14</v>
      </c>
      <c r="B15" t="s">
        <v>51</v>
      </c>
      <c r="C15" t="s">
        <v>53</v>
      </c>
      <c r="D15">
        <v>242</v>
      </c>
      <c r="E15">
        <v>224</v>
      </c>
      <c r="F15">
        <v>236</v>
      </c>
      <c r="H15" s="4">
        <f t="shared" si="0"/>
        <v>242</v>
      </c>
      <c r="I15" s="5">
        <v>242</v>
      </c>
      <c r="J15">
        <v>831</v>
      </c>
      <c r="K15">
        <v>735</v>
      </c>
      <c r="L15">
        <v>772</v>
      </c>
      <c r="N15" s="4">
        <f t="shared" si="1"/>
        <v>831</v>
      </c>
      <c r="O15" s="5">
        <v>831</v>
      </c>
    </row>
    <row r="16" spans="1:15" ht="14.25">
      <c r="A16">
        <v>15</v>
      </c>
      <c r="B16" t="s">
        <v>51</v>
      </c>
      <c r="C16" t="s">
        <v>54</v>
      </c>
      <c r="D16">
        <v>243</v>
      </c>
      <c r="E16">
        <v>216</v>
      </c>
      <c r="F16">
        <v>246</v>
      </c>
      <c r="H16" s="4">
        <f t="shared" si="0"/>
        <v>246</v>
      </c>
      <c r="I16" s="5">
        <v>247</v>
      </c>
      <c r="J16">
        <v>746</v>
      </c>
      <c r="K16">
        <v>723</v>
      </c>
      <c r="L16">
        <v>829</v>
      </c>
      <c r="N16" s="4">
        <f t="shared" si="1"/>
        <v>829</v>
      </c>
      <c r="O16" s="5">
        <v>833</v>
      </c>
    </row>
    <row r="17" spans="1:15" ht="14.25">
      <c r="A17">
        <v>16</v>
      </c>
      <c r="B17" t="s">
        <v>55</v>
      </c>
      <c r="C17" t="s">
        <v>56</v>
      </c>
      <c r="D17">
        <v>215</v>
      </c>
      <c r="E17">
        <v>243</v>
      </c>
      <c r="F17">
        <v>233</v>
      </c>
      <c r="H17" s="4">
        <f t="shared" si="0"/>
        <v>243</v>
      </c>
      <c r="I17" s="5">
        <v>259</v>
      </c>
      <c r="J17">
        <v>795</v>
      </c>
      <c r="K17">
        <v>824</v>
      </c>
      <c r="L17">
        <v>819</v>
      </c>
      <c r="N17" s="4">
        <f t="shared" si="1"/>
        <v>824</v>
      </c>
      <c r="O17" s="5">
        <v>868</v>
      </c>
    </row>
    <row r="18" spans="1:15" ht="14.25">
      <c r="A18">
        <v>17</v>
      </c>
      <c r="B18" t="s">
        <v>55</v>
      </c>
      <c r="C18" t="s">
        <v>57</v>
      </c>
      <c r="D18">
        <v>199</v>
      </c>
      <c r="E18">
        <v>194</v>
      </c>
      <c r="F18">
        <v>257</v>
      </c>
      <c r="H18" s="4">
        <f t="shared" si="0"/>
        <v>257</v>
      </c>
      <c r="I18" s="5">
        <v>290</v>
      </c>
      <c r="J18">
        <v>692</v>
      </c>
      <c r="K18">
        <v>686</v>
      </c>
      <c r="L18">
        <v>889</v>
      </c>
      <c r="N18" s="4">
        <f t="shared" si="1"/>
        <v>889</v>
      </c>
      <c r="O18" s="5">
        <v>931</v>
      </c>
    </row>
    <row r="19" spans="1:15" ht="14.25">
      <c r="A19">
        <v>18</v>
      </c>
      <c r="B19" t="s">
        <v>55</v>
      </c>
      <c r="C19" t="s">
        <v>58</v>
      </c>
      <c r="D19">
        <v>219</v>
      </c>
      <c r="E19">
        <v>220</v>
      </c>
      <c r="F19">
        <v>249</v>
      </c>
      <c r="H19" s="4">
        <f t="shared" si="0"/>
        <v>249</v>
      </c>
      <c r="I19" s="5">
        <v>249</v>
      </c>
      <c r="J19">
        <v>684</v>
      </c>
      <c r="K19">
        <v>747</v>
      </c>
      <c r="L19">
        <v>756</v>
      </c>
      <c r="N19" s="4">
        <f t="shared" si="1"/>
        <v>756</v>
      </c>
      <c r="O19" s="5">
        <v>756</v>
      </c>
    </row>
    <row r="20" spans="1:15" ht="14.25">
      <c r="A20">
        <v>19</v>
      </c>
      <c r="B20" t="s">
        <v>55</v>
      </c>
      <c r="C20" t="s">
        <v>59</v>
      </c>
      <c r="D20">
        <v>0</v>
      </c>
      <c r="E20">
        <v>245</v>
      </c>
      <c r="F20">
        <v>222</v>
      </c>
      <c r="H20" s="4">
        <f t="shared" si="0"/>
        <v>245</v>
      </c>
      <c r="I20" s="5">
        <v>268</v>
      </c>
      <c r="J20">
        <v>0</v>
      </c>
      <c r="K20">
        <v>728</v>
      </c>
      <c r="L20">
        <v>739</v>
      </c>
      <c r="N20" s="4">
        <f t="shared" si="1"/>
        <v>739</v>
      </c>
      <c r="O20" s="5">
        <v>832</v>
      </c>
    </row>
    <row r="21" spans="1:15" ht="14.25">
      <c r="A21">
        <v>20</v>
      </c>
      <c r="B21" t="s">
        <v>60</v>
      </c>
      <c r="C21" t="s">
        <v>61</v>
      </c>
      <c r="D21">
        <v>240</v>
      </c>
      <c r="E21">
        <v>234</v>
      </c>
      <c r="F21">
        <v>235</v>
      </c>
      <c r="H21" s="4">
        <f t="shared" si="0"/>
        <v>240</v>
      </c>
      <c r="I21" s="5">
        <v>269</v>
      </c>
      <c r="J21">
        <v>787</v>
      </c>
      <c r="K21">
        <v>775</v>
      </c>
      <c r="L21">
        <v>857</v>
      </c>
      <c r="N21" s="4">
        <f t="shared" si="1"/>
        <v>857</v>
      </c>
      <c r="O21" s="5">
        <v>857</v>
      </c>
    </row>
    <row r="22" spans="1:15" ht="14.25">
      <c r="A22">
        <v>21</v>
      </c>
      <c r="B22" t="s">
        <v>60</v>
      </c>
      <c r="C22" t="s">
        <v>62</v>
      </c>
      <c r="D22">
        <v>190</v>
      </c>
      <c r="E22">
        <v>216</v>
      </c>
      <c r="F22">
        <v>221</v>
      </c>
      <c r="H22" s="4">
        <f t="shared" si="0"/>
        <v>221</v>
      </c>
      <c r="I22" s="5">
        <v>246</v>
      </c>
      <c r="J22">
        <v>702</v>
      </c>
      <c r="K22">
        <v>700</v>
      </c>
      <c r="L22">
        <v>761</v>
      </c>
      <c r="N22" s="4">
        <f t="shared" si="1"/>
        <v>761</v>
      </c>
      <c r="O22" s="5">
        <v>840</v>
      </c>
    </row>
    <row r="23" spans="1:15" ht="14.25">
      <c r="A23">
        <v>22</v>
      </c>
      <c r="B23" t="s">
        <v>60</v>
      </c>
      <c r="C23" t="s">
        <v>63</v>
      </c>
      <c r="D23">
        <v>213</v>
      </c>
      <c r="E23">
        <v>220</v>
      </c>
      <c r="F23">
        <v>236</v>
      </c>
      <c r="H23" s="4">
        <f t="shared" si="0"/>
        <v>236</v>
      </c>
      <c r="I23" s="5">
        <v>256</v>
      </c>
      <c r="J23">
        <v>720</v>
      </c>
      <c r="K23">
        <v>781</v>
      </c>
      <c r="L23">
        <v>784</v>
      </c>
      <c r="N23" s="4">
        <f t="shared" si="1"/>
        <v>784</v>
      </c>
      <c r="O23" s="5">
        <v>830</v>
      </c>
    </row>
    <row r="24" spans="1:15" ht="14.25">
      <c r="A24">
        <v>23</v>
      </c>
      <c r="B24" t="s">
        <v>64</v>
      </c>
      <c r="C24" t="s">
        <v>65</v>
      </c>
      <c r="D24">
        <v>211</v>
      </c>
      <c r="E24">
        <v>205</v>
      </c>
      <c r="F24">
        <v>192</v>
      </c>
      <c r="H24" s="4">
        <f t="shared" si="0"/>
        <v>211</v>
      </c>
      <c r="I24" s="5">
        <v>217</v>
      </c>
      <c r="J24">
        <v>766</v>
      </c>
      <c r="K24">
        <v>701</v>
      </c>
      <c r="L24">
        <v>649</v>
      </c>
      <c r="N24" s="4">
        <f t="shared" si="1"/>
        <v>766</v>
      </c>
      <c r="O24" s="5">
        <v>766</v>
      </c>
    </row>
    <row r="25" spans="1:15" ht="14.25">
      <c r="A25">
        <v>24</v>
      </c>
      <c r="B25" t="s">
        <v>64</v>
      </c>
      <c r="C25" t="s">
        <v>66</v>
      </c>
      <c r="D25">
        <v>195</v>
      </c>
      <c r="E25">
        <v>176</v>
      </c>
      <c r="F25">
        <v>0</v>
      </c>
      <c r="H25" s="4">
        <f t="shared" si="0"/>
        <v>195</v>
      </c>
      <c r="I25" s="5">
        <v>245</v>
      </c>
      <c r="J25">
        <v>655</v>
      </c>
      <c r="K25">
        <v>616</v>
      </c>
      <c r="L25">
        <v>0</v>
      </c>
      <c r="N25" s="4">
        <f t="shared" si="1"/>
        <v>655</v>
      </c>
      <c r="O25" s="5">
        <v>837</v>
      </c>
    </row>
    <row r="26" spans="1:15" ht="14.25">
      <c r="A26">
        <v>25</v>
      </c>
      <c r="B26" t="s">
        <v>64</v>
      </c>
      <c r="C26" t="s">
        <v>67</v>
      </c>
      <c r="D26">
        <v>0</v>
      </c>
      <c r="E26">
        <v>170</v>
      </c>
      <c r="F26">
        <v>211</v>
      </c>
      <c r="H26" s="4">
        <f t="shared" si="0"/>
        <v>211</v>
      </c>
      <c r="I26" s="5">
        <v>241</v>
      </c>
      <c r="J26">
        <v>0</v>
      </c>
      <c r="K26">
        <v>587</v>
      </c>
      <c r="L26">
        <v>688</v>
      </c>
      <c r="N26" s="4">
        <f t="shared" si="1"/>
        <v>688</v>
      </c>
      <c r="O26" s="5">
        <v>833</v>
      </c>
    </row>
    <row r="27" spans="1:15" ht="14.25">
      <c r="A27">
        <v>26</v>
      </c>
      <c r="B27" t="s">
        <v>29</v>
      </c>
      <c r="C27" t="s">
        <v>87</v>
      </c>
      <c r="D27">
        <v>0</v>
      </c>
      <c r="E27">
        <v>0</v>
      </c>
      <c r="F27">
        <v>81</v>
      </c>
      <c r="H27" s="4">
        <f t="shared" si="0"/>
        <v>81</v>
      </c>
      <c r="I27" s="5">
        <v>81</v>
      </c>
      <c r="J27">
        <v>0</v>
      </c>
      <c r="K27">
        <v>0</v>
      </c>
      <c r="L27">
        <v>265</v>
      </c>
      <c r="N27" s="4">
        <f t="shared" si="1"/>
        <v>265</v>
      </c>
      <c r="O27" s="5">
        <v>265</v>
      </c>
    </row>
    <row r="28" spans="8:15" ht="14.25">
      <c r="H28" s="4"/>
      <c r="I28" s="5"/>
      <c r="N28" s="4"/>
      <c r="O28" s="5"/>
    </row>
    <row r="29" spans="8:15" ht="14.25">
      <c r="H29" s="4"/>
      <c r="I29" s="5"/>
      <c r="N29" s="4"/>
      <c r="O2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2024-03-20T18:27:09Z</dcterms:modified>
  <cp:category/>
  <cp:version/>
  <cp:contentType/>
  <cp:contentStatus/>
</cp:coreProperties>
</file>