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SILVER vir.reitings 4.k Galvena" sheetId="1" r:id="rId1"/>
    <sheet name="Labākais 1,4 spē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<sst xmlns="http://schemas.openxmlformats.org/spreadsheetml/2006/main" count="226" uniqueCount="96">
  <si>
    <t>Vieta</t>
  </si>
  <si>
    <t>Vārds, Uzvārds</t>
  </si>
  <si>
    <t>Labākais 1.spēles rezultāts</t>
  </si>
  <si>
    <t>Labākā summa (4.spēles)</t>
  </si>
  <si>
    <t>Summa (bez handikapa)</t>
  </si>
  <si>
    <t>Komanda</t>
  </si>
  <si>
    <t>(9.ABL)</t>
  </si>
  <si>
    <t>(10.ABL)</t>
  </si>
  <si>
    <t>(8.ABL)</t>
  </si>
  <si>
    <t>(11.ABL)</t>
  </si>
  <si>
    <t>Rekords</t>
  </si>
  <si>
    <t>(12.ABL)</t>
  </si>
  <si>
    <t>(13.ABL)</t>
  </si>
  <si>
    <t>(14.ABL)</t>
  </si>
  <si>
    <t>(15.ABL)</t>
  </si>
  <si>
    <t>(16.ABL)</t>
  </si>
  <si>
    <t>Spēles ABL</t>
  </si>
  <si>
    <t>Kopējais vidējais ABL</t>
  </si>
  <si>
    <t>Spēles 1.kārta</t>
  </si>
  <si>
    <t>Vidējais bez handikapa 1.kārta</t>
  </si>
  <si>
    <t>Valentīns Giņko</t>
  </si>
  <si>
    <t>Pārdaugava</t>
  </si>
  <si>
    <t>Ivars Vizulis</t>
  </si>
  <si>
    <t>Artūrs Poišs</t>
  </si>
  <si>
    <t>Guntars Beisons</t>
  </si>
  <si>
    <t>(17.ABL)</t>
  </si>
  <si>
    <t>NB Rīga</t>
  </si>
  <si>
    <t>A1 Transit</t>
  </si>
  <si>
    <t>Ivars Volodko</t>
  </si>
  <si>
    <t>Haralds Zeidmanis</t>
  </si>
  <si>
    <t>Visvaldis Trokša</t>
  </si>
  <si>
    <t>Sebastjans Gricis</t>
  </si>
  <si>
    <t>Summa (pēc 1.kārtas)</t>
  </si>
  <si>
    <t>Vidējais bez handikapa 2.kārta</t>
  </si>
  <si>
    <t>Vidējais bez handikapa</t>
  </si>
  <si>
    <t>Spēles 2.kārta</t>
  </si>
  <si>
    <t>Spēles</t>
  </si>
  <si>
    <t>(17.ABL )</t>
  </si>
  <si>
    <t>(18.ABL 1.k.)</t>
  </si>
  <si>
    <t>(18.ABL 1.K.)</t>
  </si>
  <si>
    <t>(18.ABL 2.K.)</t>
  </si>
  <si>
    <t>(18.ABL 3.K.)</t>
  </si>
  <si>
    <t>(18.ABL 4.K.)</t>
  </si>
  <si>
    <t>(18.ABL labākais)</t>
  </si>
  <si>
    <t>Jānis Cekuls</t>
  </si>
  <si>
    <t>SIB</t>
  </si>
  <si>
    <t>Nauris Zīds</t>
  </si>
  <si>
    <t>Artūrs Kaļiņins</t>
  </si>
  <si>
    <t>Jēkabs Atvars</t>
  </si>
  <si>
    <t>Māris Briedis</t>
  </si>
  <si>
    <t>Korness</t>
  </si>
  <si>
    <t>Jānis Vilnis</t>
  </si>
  <si>
    <t>Summa (pēc 2.kārtas)</t>
  </si>
  <si>
    <t>Vidējais bez handikapa 3.kārta</t>
  </si>
  <si>
    <t>Spēles 3.kārta</t>
  </si>
  <si>
    <t>(18.ABL 2.k.)</t>
  </si>
  <si>
    <t>Sigutis Briedis</t>
  </si>
  <si>
    <t>WishFish</t>
  </si>
  <si>
    <t>Vladimirs Nahodkins</t>
  </si>
  <si>
    <t>Nikita Bobrovs</t>
  </si>
  <si>
    <t>Aleksejs Tomaševskis</t>
  </si>
  <si>
    <t>Šarmageddon</t>
  </si>
  <si>
    <t>Jānis Zālītis</t>
  </si>
  <si>
    <t>Aleksandrs Ručevics</t>
  </si>
  <si>
    <t>Eduards Ručevics</t>
  </si>
  <si>
    <t>Bowling Sharks</t>
  </si>
  <si>
    <t>Mihails Judins</t>
  </si>
  <si>
    <t>Arkādijs Timčenko</t>
  </si>
  <si>
    <t>Jurijs Nahodkins</t>
  </si>
  <si>
    <t>Sergejs Ļeonovs</t>
  </si>
  <si>
    <t>Maksims Jemeļjanovs</t>
  </si>
  <si>
    <t>Universal Services</t>
  </si>
  <si>
    <t>Eduards Kobiļuks</t>
  </si>
  <si>
    <t>Sergejs Kiseļovs</t>
  </si>
  <si>
    <t>Jānis Raņķis</t>
  </si>
  <si>
    <t>Dāniels Kobiļuks</t>
  </si>
  <si>
    <t>Summa (pēc 3.kārtas)</t>
  </si>
  <si>
    <t>(18.ABL 3.k.)</t>
  </si>
  <si>
    <t>Vidējais bez handikapa 4.kārta</t>
  </si>
  <si>
    <t>Spēles 4.kārta</t>
  </si>
  <si>
    <t>26.03.</t>
  </si>
  <si>
    <t>09.04.</t>
  </si>
  <si>
    <t>16.04.</t>
  </si>
  <si>
    <t>30.04.</t>
  </si>
  <si>
    <t>14.05.</t>
  </si>
  <si>
    <t>21.05.</t>
  </si>
  <si>
    <t>28.05.</t>
  </si>
  <si>
    <t>Summa 28.05.(4.spēles)</t>
  </si>
  <si>
    <t>Summa 21.05.(4.spēles)</t>
  </si>
  <si>
    <t>Summa 14.05.(4.spēles)</t>
  </si>
  <si>
    <t>Summa 30.04.(4.spēles)</t>
  </si>
  <si>
    <t>Summa 16.04.(4.spēles)</t>
  </si>
  <si>
    <t>Summa 09.04.(4.spēles)</t>
  </si>
  <si>
    <t>Summa 26.03.(4.spēles)</t>
  </si>
  <si>
    <t>Kristaps Skudra</t>
  </si>
  <si>
    <t>Vladislavs Fiļimonovs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</si>
</sst>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0" fontId="2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1" fontId="0" fillId="34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BL\Vid&#275;jais%20rezult&#257;ts%20v&#299;rie&#353;iem%20%20www.VissParBoulingu.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0">
          <cell r="W10">
            <v>201.87</v>
          </cell>
        </row>
        <row r="28">
          <cell r="W28">
            <v>187.065</v>
          </cell>
        </row>
        <row r="34">
          <cell r="W34">
            <v>185.72</v>
          </cell>
        </row>
        <row r="42">
          <cell r="W42">
            <v>181.30722527472528</v>
          </cell>
        </row>
        <row r="46">
          <cell r="W46">
            <v>180.70365384615386</v>
          </cell>
        </row>
        <row r="51">
          <cell r="W51">
            <v>180.67630952380952</v>
          </cell>
        </row>
        <row r="58">
          <cell r="W58">
            <v>178.80097902097904</v>
          </cell>
        </row>
        <row r="75">
          <cell r="W75">
            <v>173.51655844155846</v>
          </cell>
        </row>
        <row r="78">
          <cell r="W78">
            <v>173.11868867003815</v>
          </cell>
        </row>
        <row r="84">
          <cell r="W84">
            <v>173.11166666666668</v>
          </cell>
        </row>
        <row r="85">
          <cell r="W85">
            <v>172.8261355311355</v>
          </cell>
        </row>
        <row r="88">
          <cell r="W88">
            <v>175.07567389006343</v>
          </cell>
        </row>
        <row r="92">
          <cell r="W92">
            <v>172.4956108597285</v>
          </cell>
        </row>
        <row r="109">
          <cell r="W109">
            <v>168.21237037037037</v>
          </cell>
        </row>
        <row r="119">
          <cell r="W119">
            <v>168.26384057971015</v>
          </cell>
        </row>
        <row r="133">
          <cell r="W133">
            <v>162.98146168288105</v>
          </cell>
        </row>
        <row r="151">
          <cell r="W151">
            <v>161.2740431066518</v>
          </cell>
        </row>
        <row r="179">
          <cell r="W179">
            <v>152.67</v>
          </cell>
        </row>
        <row r="184">
          <cell r="W184">
            <v>153.1100811688312</v>
          </cell>
        </row>
        <row r="201">
          <cell r="W201">
            <v>157.13757801899592</v>
          </cell>
        </row>
        <row r="209">
          <cell r="W209">
            <v>147.30999999999997</v>
          </cell>
        </row>
        <row r="211">
          <cell r="W211">
            <v>148.95758547008546</v>
          </cell>
        </row>
        <row r="227">
          <cell r="W227">
            <v>144.58460622710624</v>
          </cell>
        </row>
        <row r="237">
          <cell r="W237">
            <v>143.4298827838828</v>
          </cell>
        </row>
        <row r="523">
          <cell r="W523">
            <v>169.94642857142858</v>
          </cell>
        </row>
        <row r="534">
          <cell r="W534">
            <v>165.96428571428572</v>
          </cell>
        </row>
        <row r="537">
          <cell r="W537">
            <v>174.74</v>
          </cell>
        </row>
        <row r="538">
          <cell r="W538">
            <v>164.22368421052633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3"/>
  <sheetViews>
    <sheetView tabSelected="1" zoomScalePageLayoutView="0" workbookViewId="0" topLeftCell="C1">
      <selection activeCell="H25" sqref="H25"/>
    </sheetView>
  </sheetViews>
  <sheetFormatPr defaultColWidth="0" defaultRowHeight="15"/>
  <cols>
    <col min="1" max="1" width="11.57421875" style="0" customWidth="1"/>
    <col min="2" max="2" width="9.28125" style="0" customWidth="1"/>
    <col min="3" max="3" width="23.00390625" style="0" customWidth="1"/>
    <col min="4" max="8" width="15.421875" style="4" customWidth="1"/>
    <col min="9" max="9" width="15.421875" style="11" customWidth="1"/>
    <col min="10" max="14" width="15.421875" style="8" customWidth="1"/>
    <col min="15" max="15" width="10.00390625" style="5" customWidth="1"/>
    <col min="16" max="16" width="10.00390625" style="0" customWidth="1"/>
    <col min="17" max="28" width="13.28125" style="0" customWidth="1"/>
    <col min="29" max="29" width="16.00390625" style="8" customWidth="1"/>
    <col min="30" max="30" width="16.00390625" style="4" customWidth="1"/>
    <col min="31" max="42" width="11.28125" style="0" customWidth="1"/>
    <col min="43" max="43" width="13.57421875" style="8" customWidth="1"/>
    <col min="44" max="44" width="13.57421875" style="4" customWidth="1"/>
    <col min="45" max="72" width="8.8515625" style="0" customWidth="1"/>
    <col min="73" max="75" width="8.8515625" style="8" customWidth="1"/>
    <col min="76" max="76" width="8.8515625" style="4" customWidth="1"/>
    <col min="77" max="82" width="8.8515625" style="0" customWidth="1"/>
    <col min="83" max="83" width="8.7109375" style="0" customWidth="1"/>
    <col min="84" max="16384" width="0" style="0" hidden="1" customWidth="1"/>
  </cols>
  <sheetData>
    <row r="1" spans="1:83" ht="14.25">
      <c r="A1" s="1" t="s">
        <v>5</v>
      </c>
      <c r="B1" s="1" t="s">
        <v>0</v>
      </c>
      <c r="C1" s="1" t="s">
        <v>1</v>
      </c>
      <c r="D1" s="2" t="s">
        <v>19</v>
      </c>
      <c r="E1" s="2" t="s">
        <v>33</v>
      </c>
      <c r="F1" s="2" t="s">
        <v>53</v>
      </c>
      <c r="G1" s="2" t="s">
        <v>78</v>
      </c>
      <c r="H1" s="2" t="s">
        <v>34</v>
      </c>
      <c r="I1" s="9" t="s">
        <v>17</v>
      </c>
      <c r="J1" s="7" t="s">
        <v>18</v>
      </c>
      <c r="K1" s="7" t="s">
        <v>35</v>
      </c>
      <c r="L1" s="7" t="s">
        <v>54</v>
      </c>
      <c r="M1" s="7" t="s">
        <v>79</v>
      </c>
      <c r="N1" s="7" t="s">
        <v>36</v>
      </c>
      <c r="O1" s="6" t="s">
        <v>16</v>
      </c>
      <c r="P1" s="1" t="s">
        <v>8</v>
      </c>
      <c r="Q1" s="1" t="s">
        <v>6</v>
      </c>
      <c r="R1" s="1" t="s">
        <v>7</v>
      </c>
      <c r="S1" s="1" t="s">
        <v>9</v>
      </c>
      <c r="T1" s="1" t="s">
        <v>11</v>
      </c>
      <c r="U1" s="1" t="s">
        <v>12</v>
      </c>
      <c r="V1" s="1" t="s">
        <v>13</v>
      </c>
      <c r="W1" s="1" t="s">
        <v>14</v>
      </c>
      <c r="X1" s="1" t="s">
        <v>15</v>
      </c>
      <c r="Y1" s="1" t="s">
        <v>37</v>
      </c>
      <c r="Z1" s="1" t="s">
        <v>38</v>
      </c>
      <c r="AA1" s="1" t="s">
        <v>55</v>
      </c>
      <c r="AB1" s="1" t="s">
        <v>77</v>
      </c>
      <c r="AC1" s="7" t="s">
        <v>2</v>
      </c>
      <c r="AD1" s="2" t="s">
        <v>10</v>
      </c>
      <c r="AE1" s="1" t="s">
        <v>6</v>
      </c>
      <c r="AF1" s="1" t="s">
        <v>7</v>
      </c>
      <c r="AG1" s="1" t="s">
        <v>9</v>
      </c>
      <c r="AH1" s="1" t="s">
        <v>11</v>
      </c>
      <c r="AI1" s="1" t="s">
        <v>12</v>
      </c>
      <c r="AJ1" s="1" t="s">
        <v>13</v>
      </c>
      <c r="AK1" s="1" t="s">
        <v>14</v>
      </c>
      <c r="AL1" s="1" t="s">
        <v>15</v>
      </c>
      <c r="AM1" s="1" t="s">
        <v>25</v>
      </c>
      <c r="AN1" s="1" t="s">
        <v>38</v>
      </c>
      <c r="AO1" s="1" t="s">
        <v>55</v>
      </c>
      <c r="AP1" s="1" t="s">
        <v>77</v>
      </c>
      <c r="AQ1" s="7" t="s">
        <v>3</v>
      </c>
      <c r="AR1" s="2" t="s">
        <v>10</v>
      </c>
      <c r="AS1" s="1" t="s">
        <v>80</v>
      </c>
      <c r="AT1" s="1" t="s">
        <v>80</v>
      </c>
      <c r="AU1" s="1" t="s">
        <v>80</v>
      </c>
      <c r="AV1" s="1" t="s">
        <v>80</v>
      </c>
      <c r="AW1" s="1" t="s">
        <v>81</v>
      </c>
      <c r="AX1" s="1" t="s">
        <v>81</v>
      </c>
      <c r="AY1" s="1" t="s">
        <v>81</v>
      </c>
      <c r="AZ1" s="1" t="s">
        <v>81</v>
      </c>
      <c r="BA1" s="1" t="s">
        <v>82</v>
      </c>
      <c r="BB1" s="1" t="s">
        <v>82</v>
      </c>
      <c r="BC1" s="1" t="s">
        <v>82</v>
      </c>
      <c r="BD1" s="1" t="s">
        <v>82</v>
      </c>
      <c r="BE1" s="1" t="s">
        <v>83</v>
      </c>
      <c r="BF1" s="1" t="s">
        <v>83</v>
      </c>
      <c r="BG1" s="1" t="s">
        <v>83</v>
      </c>
      <c r="BH1" s="1" t="s">
        <v>83</v>
      </c>
      <c r="BI1" s="1" t="s">
        <v>84</v>
      </c>
      <c r="BJ1" s="1" t="s">
        <v>84</v>
      </c>
      <c r="BK1" s="1" t="s">
        <v>84</v>
      </c>
      <c r="BL1" s="1" t="s">
        <v>84</v>
      </c>
      <c r="BM1" s="1" t="s">
        <v>85</v>
      </c>
      <c r="BN1" s="1" t="s">
        <v>85</v>
      </c>
      <c r="BO1" s="1" t="s">
        <v>85</v>
      </c>
      <c r="BP1" s="1" t="s">
        <v>85</v>
      </c>
      <c r="BQ1" s="1" t="s">
        <v>86</v>
      </c>
      <c r="BR1" s="1" t="s">
        <v>86</v>
      </c>
      <c r="BS1" s="1" t="s">
        <v>86</v>
      </c>
      <c r="BT1" s="1" t="s">
        <v>86</v>
      </c>
      <c r="BU1" s="7" t="s">
        <v>32</v>
      </c>
      <c r="BV1" s="7" t="s">
        <v>52</v>
      </c>
      <c r="BW1" s="7" t="s">
        <v>76</v>
      </c>
      <c r="BX1" s="2" t="s">
        <v>4</v>
      </c>
      <c r="BY1" s="1" t="s">
        <v>93</v>
      </c>
      <c r="BZ1" s="1" t="s">
        <v>92</v>
      </c>
      <c r="CA1" s="1" t="s">
        <v>91</v>
      </c>
      <c r="CB1" s="1" t="s">
        <v>90</v>
      </c>
      <c r="CC1" s="1" t="s">
        <v>89</v>
      </c>
      <c r="CD1" s="1" t="s">
        <v>88</v>
      </c>
      <c r="CE1" s="1" t="s">
        <v>87</v>
      </c>
    </row>
    <row r="2" spans="1:83" ht="14.25">
      <c r="A2" t="s">
        <v>26</v>
      </c>
      <c r="B2">
        <v>1</v>
      </c>
      <c r="C2" t="s">
        <v>24</v>
      </c>
      <c r="D2" s="3">
        <f>SUM(BU2)/(J2)</f>
        <v>170.82142857142858</v>
      </c>
      <c r="E2" s="3">
        <f>SUM(BV2)/(K2)</f>
        <v>163.25</v>
      </c>
      <c r="F2" s="3">
        <f>SUM(BW2)/(L2)</f>
        <v>184.5</v>
      </c>
      <c r="G2" s="3">
        <f>AVERAGE(AS2:BT2)</f>
        <v>163</v>
      </c>
      <c r="H2" s="3">
        <f aca="true" t="shared" si="0" ref="H2:H22">SUM(BX2)/(N2)</f>
        <v>171.27</v>
      </c>
      <c r="I2" s="10">
        <f>'[1]Sheet1'!$W$85</f>
        <v>172.8261355311355</v>
      </c>
      <c r="J2" s="8">
        <v>28</v>
      </c>
      <c r="K2" s="8">
        <v>24</v>
      </c>
      <c r="L2" s="8">
        <v>28</v>
      </c>
      <c r="M2" s="8">
        <f>COUNT(AS2:BT2)</f>
        <v>20</v>
      </c>
      <c r="N2" s="8">
        <f>SUM(J2:M2)</f>
        <v>100</v>
      </c>
      <c r="O2" s="12">
        <f>SUM(866+N2)</f>
        <v>966</v>
      </c>
      <c r="P2">
        <v>278</v>
      </c>
      <c r="Q2">
        <v>232</v>
      </c>
      <c r="R2">
        <v>257</v>
      </c>
      <c r="S2">
        <v>275</v>
      </c>
      <c r="T2">
        <v>232</v>
      </c>
      <c r="U2">
        <v>247</v>
      </c>
      <c r="V2">
        <v>245</v>
      </c>
      <c r="W2">
        <v>220</v>
      </c>
      <c r="X2">
        <v>246</v>
      </c>
      <c r="Y2">
        <v>267</v>
      </c>
      <c r="Z2">
        <v>215</v>
      </c>
      <c r="AA2">
        <v>201</v>
      </c>
      <c r="AB2">
        <v>237</v>
      </c>
      <c r="AC2" s="8">
        <f>MAX(AS2:BT2)</f>
        <v>209</v>
      </c>
      <c r="AD2" s="4">
        <f>MAX(P2:AC2)</f>
        <v>278</v>
      </c>
      <c r="AE2">
        <v>772</v>
      </c>
      <c r="AF2">
        <v>820</v>
      </c>
      <c r="AG2">
        <v>791</v>
      </c>
      <c r="AH2">
        <v>768</v>
      </c>
      <c r="AI2">
        <v>748</v>
      </c>
      <c r="AJ2">
        <v>796</v>
      </c>
      <c r="AK2">
        <v>743</v>
      </c>
      <c r="AL2">
        <v>818</v>
      </c>
      <c r="AM2">
        <v>786</v>
      </c>
      <c r="AN2">
        <v>774</v>
      </c>
      <c r="AO2">
        <v>703</v>
      </c>
      <c r="AP2">
        <v>762</v>
      </c>
      <c r="AQ2" s="8">
        <f>MAX(BY2:CE2)</f>
        <v>705</v>
      </c>
      <c r="AR2" s="4">
        <f>MAX(AE2:AQ2)</f>
        <v>820</v>
      </c>
      <c r="AS2">
        <v>177</v>
      </c>
      <c r="AT2">
        <v>161</v>
      </c>
      <c r="AU2">
        <v>159</v>
      </c>
      <c r="AV2">
        <v>178</v>
      </c>
      <c r="AW2">
        <v>148</v>
      </c>
      <c r="AX2">
        <v>178</v>
      </c>
      <c r="AY2">
        <v>178</v>
      </c>
      <c r="AZ2">
        <v>177</v>
      </c>
      <c r="BE2">
        <v>138</v>
      </c>
      <c r="BF2">
        <v>189</v>
      </c>
      <c r="BG2">
        <v>209</v>
      </c>
      <c r="BH2">
        <v>169</v>
      </c>
      <c r="BI2">
        <v>163</v>
      </c>
      <c r="BJ2">
        <v>157</v>
      </c>
      <c r="BK2">
        <v>115</v>
      </c>
      <c r="BL2">
        <v>150</v>
      </c>
      <c r="BQ2">
        <v>126</v>
      </c>
      <c r="BR2">
        <v>176</v>
      </c>
      <c r="BS2">
        <v>166</v>
      </c>
      <c r="BT2">
        <v>146</v>
      </c>
      <c r="BU2" s="8">
        <v>4783</v>
      </c>
      <c r="BV2" s="8">
        <v>3918</v>
      </c>
      <c r="BW2" s="8">
        <v>5166</v>
      </c>
      <c r="BX2" s="4">
        <f>SUM(AS2:BW2)</f>
        <v>17127</v>
      </c>
      <c r="BY2">
        <f>SUM(AS2:AV2)</f>
        <v>675</v>
      </c>
      <c r="BZ2">
        <f aca="true" t="shared" si="1" ref="BZ2:BZ10">SUM(AW2:AZ2)</f>
        <v>681</v>
      </c>
      <c r="CA2">
        <f>SUM(BA2:BD2)</f>
        <v>0</v>
      </c>
      <c r="CB2">
        <f>SUM(BE2:BH2)</f>
        <v>705</v>
      </c>
      <c r="CC2">
        <f>SUM(BI2:BL2)</f>
        <v>585</v>
      </c>
      <c r="CD2">
        <f>SUM(BM2:BP2)</f>
        <v>0</v>
      </c>
      <c r="CE2">
        <f>SUM(BQ2:BT2)</f>
        <v>614</v>
      </c>
    </row>
    <row r="3" spans="1:83" ht="14.25">
      <c r="A3" t="s">
        <v>21</v>
      </c>
      <c r="B3">
        <v>2</v>
      </c>
      <c r="C3" t="s">
        <v>22</v>
      </c>
      <c r="D3" s="3">
        <f aca="true" t="shared" si="2" ref="D3:D33">SUM(BU3)/(J3)</f>
        <v>172.28571428571428</v>
      </c>
      <c r="E3" s="3">
        <f aca="true" t="shared" si="3" ref="E3:E33">SUM(BV3)/(K3)</f>
        <v>174.3</v>
      </c>
      <c r="F3" s="3">
        <f aca="true" t="shared" si="4" ref="F3:F33">SUM(BW3)/(L3)</f>
        <v>191.25</v>
      </c>
      <c r="G3" s="3">
        <f aca="true" t="shared" si="5" ref="G3:G33">AVERAGE(AS3:BT3)</f>
        <v>173.96428571428572</v>
      </c>
      <c r="H3" s="3">
        <f t="shared" si="0"/>
        <v>178.23076923076923</v>
      </c>
      <c r="I3" s="10">
        <f>'[1]Sheet1'!$W$58</f>
        <v>178.80097902097904</v>
      </c>
      <c r="J3" s="8">
        <v>28</v>
      </c>
      <c r="K3" s="8">
        <v>20</v>
      </c>
      <c r="L3" s="8">
        <v>28</v>
      </c>
      <c r="M3" s="8">
        <f aca="true" t="shared" si="6" ref="M3:M33">COUNT(AS3:BT3)</f>
        <v>28</v>
      </c>
      <c r="N3" s="8">
        <f aca="true" t="shared" si="7" ref="N3:N33">SUM(J3:M3)</f>
        <v>104</v>
      </c>
      <c r="O3" s="5">
        <f>SUM(767+N3)</f>
        <v>871</v>
      </c>
      <c r="P3">
        <v>256</v>
      </c>
      <c r="Q3">
        <v>188</v>
      </c>
      <c r="R3">
        <v>190</v>
      </c>
      <c r="S3">
        <v>241</v>
      </c>
      <c r="T3">
        <v>224</v>
      </c>
      <c r="U3">
        <v>278</v>
      </c>
      <c r="V3">
        <v>268</v>
      </c>
      <c r="W3">
        <v>221</v>
      </c>
      <c r="X3">
        <v>256</v>
      </c>
      <c r="Y3">
        <v>259</v>
      </c>
      <c r="Z3">
        <v>245</v>
      </c>
      <c r="AA3">
        <v>279</v>
      </c>
      <c r="AB3">
        <v>225</v>
      </c>
      <c r="AC3" s="8">
        <f aca="true" t="shared" si="8" ref="AC3:AC33">MAX(AS3:BT3)</f>
        <v>236</v>
      </c>
      <c r="AD3" s="4">
        <f aca="true" t="shared" si="9" ref="AD3:AD9">MAX(P3:AC3)</f>
        <v>279</v>
      </c>
      <c r="AE3">
        <v>714</v>
      </c>
      <c r="AF3">
        <v>654</v>
      </c>
      <c r="AG3">
        <v>795</v>
      </c>
      <c r="AH3">
        <v>768</v>
      </c>
      <c r="AI3">
        <v>848</v>
      </c>
      <c r="AJ3">
        <v>829</v>
      </c>
      <c r="AK3">
        <v>761</v>
      </c>
      <c r="AL3">
        <v>813</v>
      </c>
      <c r="AM3">
        <v>824</v>
      </c>
      <c r="AN3">
        <v>788</v>
      </c>
      <c r="AO3">
        <v>786</v>
      </c>
      <c r="AP3">
        <v>796</v>
      </c>
      <c r="AQ3" s="8">
        <f aca="true" t="shared" si="10" ref="AQ3:AQ33">MAX(BY3:CE3)</f>
        <v>783</v>
      </c>
      <c r="AR3" s="4">
        <f aca="true" t="shared" si="11" ref="AR3:AR14">MAX(AE3:AQ3)</f>
        <v>848</v>
      </c>
      <c r="AS3">
        <v>198</v>
      </c>
      <c r="AT3">
        <v>143</v>
      </c>
      <c r="AU3">
        <v>182</v>
      </c>
      <c r="AV3">
        <v>161</v>
      </c>
      <c r="AW3">
        <v>154</v>
      </c>
      <c r="AX3">
        <v>138</v>
      </c>
      <c r="AY3">
        <v>148</v>
      </c>
      <c r="AZ3">
        <v>159</v>
      </c>
      <c r="BA3">
        <v>190</v>
      </c>
      <c r="BB3">
        <v>134</v>
      </c>
      <c r="BC3">
        <v>178</v>
      </c>
      <c r="BD3">
        <v>192</v>
      </c>
      <c r="BE3">
        <v>196</v>
      </c>
      <c r="BF3">
        <v>169</v>
      </c>
      <c r="BG3">
        <v>236</v>
      </c>
      <c r="BH3">
        <v>182</v>
      </c>
      <c r="BI3">
        <v>182</v>
      </c>
      <c r="BJ3">
        <v>212</v>
      </c>
      <c r="BK3">
        <v>170</v>
      </c>
      <c r="BL3">
        <v>161</v>
      </c>
      <c r="BM3">
        <v>181</v>
      </c>
      <c r="BN3">
        <v>162</v>
      </c>
      <c r="BO3">
        <v>166</v>
      </c>
      <c r="BP3">
        <v>181</v>
      </c>
      <c r="BQ3">
        <v>171</v>
      </c>
      <c r="BR3">
        <v>176</v>
      </c>
      <c r="BS3">
        <v>212</v>
      </c>
      <c r="BT3">
        <v>137</v>
      </c>
      <c r="BU3" s="8">
        <v>4824</v>
      </c>
      <c r="BV3" s="8">
        <v>3486</v>
      </c>
      <c r="BW3" s="8">
        <v>5355</v>
      </c>
      <c r="BX3" s="4">
        <f aca="true" t="shared" si="12" ref="BX3:BX33">SUM(AS3:BW3)</f>
        <v>18536</v>
      </c>
      <c r="BY3">
        <f aca="true" t="shared" si="13" ref="BY3:BY14">SUM(AS3:AV3)</f>
        <v>684</v>
      </c>
      <c r="BZ3">
        <f t="shared" si="1"/>
        <v>599</v>
      </c>
      <c r="CA3">
        <f aca="true" t="shared" si="14" ref="CA3:CA14">SUM(BA3:BD3)</f>
        <v>694</v>
      </c>
      <c r="CB3">
        <f aca="true" t="shared" si="15" ref="CB3:CB14">SUM(BE3:BH3)</f>
        <v>783</v>
      </c>
      <c r="CC3">
        <f aca="true" t="shared" si="16" ref="CC3:CC14">SUM(BI3:BL3)</f>
        <v>725</v>
      </c>
      <c r="CD3">
        <f aca="true" t="shared" si="17" ref="CD3:CD14">SUM(BM3:BP3)</f>
        <v>690</v>
      </c>
      <c r="CE3">
        <f aca="true" t="shared" si="18" ref="CE3:CE14">SUM(BQ3:BT3)</f>
        <v>696</v>
      </c>
    </row>
    <row r="4" spans="1:83" ht="14.25">
      <c r="A4" t="s">
        <v>21</v>
      </c>
      <c r="B4">
        <v>3</v>
      </c>
      <c r="C4" t="s">
        <v>23</v>
      </c>
      <c r="D4" s="3">
        <f t="shared" si="2"/>
        <v>165.25</v>
      </c>
      <c r="E4" s="3">
        <f t="shared" si="3"/>
        <v>183.17857142857142</v>
      </c>
      <c r="F4" s="3">
        <f t="shared" si="4"/>
        <v>177.375</v>
      </c>
      <c r="G4" s="3">
        <f t="shared" si="5"/>
        <v>171.75</v>
      </c>
      <c r="H4" s="3">
        <f t="shared" si="0"/>
        <v>174.74</v>
      </c>
      <c r="I4" s="10">
        <f>'[1]Sheet1'!$W$537</f>
        <v>174.74</v>
      </c>
      <c r="J4" s="8">
        <v>24</v>
      </c>
      <c r="K4" s="8">
        <v>28</v>
      </c>
      <c r="L4" s="8">
        <v>24</v>
      </c>
      <c r="M4" s="8">
        <f t="shared" si="6"/>
        <v>24</v>
      </c>
      <c r="N4" s="8">
        <f t="shared" si="7"/>
        <v>100</v>
      </c>
      <c r="O4" s="5">
        <f>SUM(0+N4)</f>
        <v>100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207</v>
      </c>
      <c r="AA4">
        <v>226</v>
      </c>
      <c r="AB4">
        <v>215</v>
      </c>
      <c r="AC4" s="8">
        <f t="shared" si="8"/>
        <v>225</v>
      </c>
      <c r="AD4" s="4">
        <f t="shared" si="9"/>
        <v>226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729</v>
      </c>
      <c r="AO4">
        <v>772</v>
      </c>
      <c r="AP4">
        <v>769</v>
      </c>
      <c r="AQ4" s="8">
        <f t="shared" si="10"/>
        <v>729</v>
      </c>
      <c r="AR4" s="4">
        <f t="shared" si="11"/>
        <v>772</v>
      </c>
      <c r="AS4">
        <v>157</v>
      </c>
      <c r="AT4">
        <v>144</v>
      </c>
      <c r="AU4">
        <v>168</v>
      </c>
      <c r="AV4">
        <v>197</v>
      </c>
      <c r="AW4">
        <v>163</v>
      </c>
      <c r="AX4">
        <v>169</v>
      </c>
      <c r="AY4">
        <v>225</v>
      </c>
      <c r="AZ4">
        <v>165</v>
      </c>
      <c r="BE4">
        <v>142</v>
      </c>
      <c r="BF4">
        <v>155</v>
      </c>
      <c r="BG4">
        <v>175</v>
      </c>
      <c r="BH4">
        <v>156</v>
      </c>
      <c r="BI4">
        <v>202</v>
      </c>
      <c r="BJ4">
        <v>187</v>
      </c>
      <c r="BK4">
        <v>159</v>
      </c>
      <c r="BL4">
        <v>181</v>
      </c>
      <c r="BM4">
        <v>148</v>
      </c>
      <c r="BN4">
        <v>151</v>
      </c>
      <c r="BO4">
        <v>160</v>
      </c>
      <c r="BP4">
        <v>203</v>
      </c>
      <c r="BQ4">
        <v>223</v>
      </c>
      <c r="BR4">
        <v>153</v>
      </c>
      <c r="BS4">
        <v>180</v>
      </c>
      <c r="BT4">
        <v>159</v>
      </c>
      <c r="BU4" s="8">
        <v>3966</v>
      </c>
      <c r="BV4" s="8">
        <v>5129</v>
      </c>
      <c r="BW4" s="8">
        <v>4257</v>
      </c>
      <c r="BX4" s="4">
        <f t="shared" si="12"/>
        <v>17474</v>
      </c>
      <c r="BY4">
        <f t="shared" si="13"/>
        <v>666</v>
      </c>
      <c r="BZ4">
        <f t="shared" si="1"/>
        <v>722</v>
      </c>
      <c r="CA4">
        <f t="shared" si="14"/>
        <v>0</v>
      </c>
      <c r="CB4">
        <f t="shared" si="15"/>
        <v>628</v>
      </c>
      <c r="CC4">
        <f t="shared" si="16"/>
        <v>729</v>
      </c>
      <c r="CD4">
        <f t="shared" si="17"/>
        <v>662</v>
      </c>
      <c r="CE4">
        <f t="shared" si="18"/>
        <v>715</v>
      </c>
    </row>
    <row r="5" spans="1:83" ht="14.25">
      <c r="A5" t="s">
        <v>21</v>
      </c>
      <c r="B5">
        <v>4</v>
      </c>
      <c r="C5" t="s">
        <v>20</v>
      </c>
      <c r="D5" s="3">
        <f t="shared" si="2"/>
        <v>165.21428571428572</v>
      </c>
      <c r="E5" s="3">
        <f t="shared" si="3"/>
        <v>160.42857142857142</v>
      </c>
      <c r="F5" s="3">
        <f t="shared" si="4"/>
        <v>170.375</v>
      </c>
      <c r="G5" s="3">
        <f t="shared" si="5"/>
        <v>150.64285714285714</v>
      </c>
      <c r="H5" s="3">
        <f t="shared" si="0"/>
        <v>161.34259259259258</v>
      </c>
      <c r="I5" s="10">
        <f>'[1]Sheet1'!$W$133</f>
        <v>162.98146168288105</v>
      </c>
      <c r="J5" s="8">
        <v>28</v>
      </c>
      <c r="K5" s="8">
        <v>28</v>
      </c>
      <c r="L5" s="8">
        <v>24</v>
      </c>
      <c r="M5" s="8">
        <f t="shared" si="6"/>
        <v>28</v>
      </c>
      <c r="N5" s="8">
        <f t="shared" si="7"/>
        <v>108</v>
      </c>
      <c r="O5" s="5">
        <f>SUM(279+N5)</f>
        <v>387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234</v>
      </c>
      <c r="W5">
        <v>225</v>
      </c>
      <c r="X5">
        <v>257</v>
      </c>
      <c r="Y5">
        <v>230</v>
      </c>
      <c r="Z5">
        <v>206</v>
      </c>
      <c r="AA5">
        <v>205</v>
      </c>
      <c r="AB5">
        <v>215</v>
      </c>
      <c r="AC5" s="8">
        <f t="shared" si="8"/>
        <v>195</v>
      </c>
      <c r="AD5" s="4">
        <f t="shared" si="9"/>
        <v>257</v>
      </c>
      <c r="AE5">
        <v>0</v>
      </c>
      <c r="AF5">
        <v>0</v>
      </c>
      <c r="AG5">
        <v>0</v>
      </c>
      <c r="AH5">
        <v>0</v>
      </c>
      <c r="AI5">
        <v>0</v>
      </c>
      <c r="AJ5">
        <v>734</v>
      </c>
      <c r="AK5">
        <v>754</v>
      </c>
      <c r="AL5">
        <v>732</v>
      </c>
      <c r="AM5">
        <v>772</v>
      </c>
      <c r="AN5">
        <v>714</v>
      </c>
      <c r="AO5">
        <v>682</v>
      </c>
      <c r="AP5">
        <v>732</v>
      </c>
      <c r="AQ5" s="8">
        <f t="shared" si="10"/>
        <v>676</v>
      </c>
      <c r="AR5" s="4">
        <f t="shared" si="11"/>
        <v>772</v>
      </c>
      <c r="AS5">
        <v>118</v>
      </c>
      <c r="AT5">
        <v>155</v>
      </c>
      <c r="AU5">
        <v>118</v>
      </c>
      <c r="AV5">
        <v>150</v>
      </c>
      <c r="AW5">
        <v>96</v>
      </c>
      <c r="AX5">
        <v>146</v>
      </c>
      <c r="AY5">
        <v>111</v>
      </c>
      <c r="AZ5">
        <v>137</v>
      </c>
      <c r="BA5">
        <v>140</v>
      </c>
      <c r="BB5">
        <v>172</v>
      </c>
      <c r="BC5">
        <v>158</v>
      </c>
      <c r="BD5">
        <v>195</v>
      </c>
      <c r="BE5">
        <v>97</v>
      </c>
      <c r="BF5">
        <v>156</v>
      </c>
      <c r="BG5">
        <v>162</v>
      </c>
      <c r="BH5">
        <v>188</v>
      </c>
      <c r="BI5">
        <v>162</v>
      </c>
      <c r="BJ5">
        <v>125</v>
      </c>
      <c r="BK5">
        <v>160</v>
      </c>
      <c r="BL5">
        <v>143</v>
      </c>
      <c r="BM5">
        <v>170</v>
      </c>
      <c r="BN5">
        <v>166</v>
      </c>
      <c r="BO5">
        <v>170</v>
      </c>
      <c r="BP5">
        <v>170</v>
      </c>
      <c r="BQ5">
        <v>142</v>
      </c>
      <c r="BR5">
        <v>169</v>
      </c>
      <c r="BS5">
        <v>170</v>
      </c>
      <c r="BT5">
        <v>172</v>
      </c>
      <c r="BU5" s="8">
        <v>4626</v>
      </c>
      <c r="BV5" s="8">
        <v>4492</v>
      </c>
      <c r="BW5" s="8">
        <v>4089</v>
      </c>
      <c r="BX5" s="4">
        <f t="shared" si="12"/>
        <v>17425</v>
      </c>
      <c r="BY5">
        <f t="shared" si="13"/>
        <v>541</v>
      </c>
      <c r="BZ5">
        <f t="shared" si="1"/>
        <v>490</v>
      </c>
      <c r="CA5">
        <f t="shared" si="14"/>
        <v>665</v>
      </c>
      <c r="CB5">
        <f t="shared" si="15"/>
        <v>603</v>
      </c>
      <c r="CC5">
        <f t="shared" si="16"/>
        <v>590</v>
      </c>
      <c r="CD5">
        <f t="shared" si="17"/>
        <v>676</v>
      </c>
      <c r="CE5">
        <f t="shared" si="18"/>
        <v>653</v>
      </c>
    </row>
    <row r="6" spans="1:90" ht="14.25">
      <c r="A6" t="s">
        <v>27</v>
      </c>
      <c r="B6">
        <v>5</v>
      </c>
      <c r="C6" t="s">
        <v>28</v>
      </c>
      <c r="D6" s="3">
        <f t="shared" si="2"/>
        <v>192.57142857142858</v>
      </c>
      <c r="E6" s="3">
        <f t="shared" si="3"/>
        <v>193.41666666666666</v>
      </c>
      <c r="F6" s="3">
        <f t="shared" si="4"/>
        <v>212.15</v>
      </c>
      <c r="G6" s="3">
        <f t="shared" si="5"/>
        <v>193.78571428571428</v>
      </c>
      <c r="H6" s="3">
        <f t="shared" si="0"/>
        <v>197.03</v>
      </c>
      <c r="I6" s="10">
        <f>'[1]Sheet1'!$W$10</f>
        <v>201.87</v>
      </c>
      <c r="J6" s="8">
        <v>28</v>
      </c>
      <c r="K6" s="8">
        <v>24</v>
      </c>
      <c r="L6" s="8">
        <v>20</v>
      </c>
      <c r="M6" s="8">
        <f t="shared" si="6"/>
        <v>28</v>
      </c>
      <c r="N6" s="8">
        <f t="shared" si="7"/>
        <v>100</v>
      </c>
      <c r="O6" s="5">
        <f>SUM(179+N6)</f>
        <v>279</v>
      </c>
      <c r="P6">
        <v>287</v>
      </c>
      <c r="Q6">
        <v>279</v>
      </c>
      <c r="R6">
        <v>258</v>
      </c>
      <c r="S6">
        <v>279</v>
      </c>
      <c r="T6">
        <v>0</v>
      </c>
      <c r="U6">
        <v>0</v>
      </c>
      <c r="V6">
        <v>0</v>
      </c>
      <c r="W6">
        <v>0</v>
      </c>
      <c r="X6">
        <v>0</v>
      </c>
      <c r="Y6">
        <v>222</v>
      </c>
      <c r="Z6">
        <v>246</v>
      </c>
      <c r="AA6">
        <v>227</v>
      </c>
      <c r="AB6">
        <v>267</v>
      </c>
      <c r="AC6" s="8">
        <f t="shared" si="8"/>
        <v>247</v>
      </c>
      <c r="AD6" s="4">
        <f t="shared" si="9"/>
        <v>287</v>
      </c>
      <c r="AE6">
        <v>925</v>
      </c>
      <c r="AF6">
        <v>941</v>
      </c>
      <c r="AG6">
        <v>839</v>
      </c>
      <c r="AH6">
        <v>0</v>
      </c>
      <c r="AI6">
        <v>0</v>
      </c>
      <c r="AJ6">
        <v>0</v>
      </c>
      <c r="AK6">
        <v>0</v>
      </c>
      <c r="AL6">
        <v>0</v>
      </c>
      <c r="AM6">
        <v>756</v>
      </c>
      <c r="AN6">
        <v>824</v>
      </c>
      <c r="AO6">
        <v>850</v>
      </c>
      <c r="AP6">
        <v>922</v>
      </c>
      <c r="AQ6" s="8">
        <f t="shared" si="10"/>
        <v>834</v>
      </c>
      <c r="AR6" s="4">
        <f t="shared" si="11"/>
        <v>941</v>
      </c>
      <c r="AS6">
        <v>176</v>
      </c>
      <c r="AT6">
        <v>170</v>
      </c>
      <c r="AU6">
        <v>204</v>
      </c>
      <c r="AV6">
        <v>193</v>
      </c>
      <c r="AW6">
        <v>193</v>
      </c>
      <c r="AX6">
        <v>167</v>
      </c>
      <c r="AY6">
        <v>214</v>
      </c>
      <c r="AZ6">
        <v>220</v>
      </c>
      <c r="BA6">
        <v>156</v>
      </c>
      <c r="BB6">
        <v>141</v>
      </c>
      <c r="BC6">
        <v>190</v>
      </c>
      <c r="BD6">
        <v>223</v>
      </c>
      <c r="BE6">
        <v>247</v>
      </c>
      <c r="BF6">
        <v>177</v>
      </c>
      <c r="BG6">
        <v>204</v>
      </c>
      <c r="BH6">
        <v>200</v>
      </c>
      <c r="BI6">
        <v>215</v>
      </c>
      <c r="BJ6">
        <v>181</v>
      </c>
      <c r="BK6">
        <v>179</v>
      </c>
      <c r="BL6">
        <v>167</v>
      </c>
      <c r="BM6">
        <v>208</v>
      </c>
      <c r="BN6">
        <v>207</v>
      </c>
      <c r="BO6">
        <v>238</v>
      </c>
      <c r="BP6">
        <v>181</v>
      </c>
      <c r="BQ6">
        <v>172</v>
      </c>
      <c r="BR6">
        <v>183</v>
      </c>
      <c r="BS6">
        <v>228</v>
      </c>
      <c r="BT6">
        <v>192</v>
      </c>
      <c r="BU6" s="8">
        <v>5392</v>
      </c>
      <c r="BV6" s="8">
        <v>4642</v>
      </c>
      <c r="BW6" s="8">
        <v>4243</v>
      </c>
      <c r="BX6" s="4">
        <f t="shared" si="12"/>
        <v>19703</v>
      </c>
      <c r="BY6">
        <f t="shared" si="13"/>
        <v>743</v>
      </c>
      <c r="BZ6">
        <f t="shared" si="1"/>
        <v>794</v>
      </c>
      <c r="CA6">
        <f t="shared" si="14"/>
        <v>710</v>
      </c>
      <c r="CB6">
        <f t="shared" si="15"/>
        <v>828</v>
      </c>
      <c r="CC6">
        <f t="shared" si="16"/>
        <v>742</v>
      </c>
      <c r="CD6">
        <f t="shared" si="17"/>
        <v>834</v>
      </c>
      <c r="CE6">
        <f t="shared" si="18"/>
        <v>775</v>
      </c>
      <c r="CF6">
        <f>SUM(AS6:CE6)</f>
        <v>44832</v>
      </c>
      <c r="CL6">
        <f>SUM(BM6:BP6)</f>
        <v>834</v>
      </c>
    </row>
    <row r="7" spans="1:83" ht="14.25">
      <c r="A7" t="s">
        <v>27</v>
      </c>
      <c r="B7">
        <v>6</v>
      </c>
      <c r="C7" t="s">
        <v>29</v>
      </c>
      <c r="D7" s="3">
        <f t="shared" si="2"/>
        <v>168.21428571428572</v>
      </c>
      <c r="E7" s="3">
        <f t="shared" si="3"/>
        <v>170.20833333333334</v>
      </c>
      <c r="F7" s="3">
        <f t="shared" si="4"/>
        <v>178.91666666666666</v>
      </c>
      <c r="G7" s="3">
        <f t="shared" si="5"/>
        <v>183.28571428571428</v>
      </c>
      <c r="H7" s="3">
        <f t="shared" si="0"/>
        <v>175.20192307692307</v>
      </c>
      <c r="I7" s="10">
        <f>'[1]Sheet1'!$W$46</f>
        <v>180.70365384615386</v>
      </c>
      <c r="J7" s="8">
        <v>28</v>
      </c>
      <c r="K7" s="8">
        <v>24</v>
      </c>
      <c r="L7" s="8">
        <v>24</v>
      </c>
      <c r="M7" s="8">
        <f t="shared" si="6"/>
        <v>28</v>
      </c>
      <c r="N7" s="8">
        <f t="shared" si="7"/>
        <v>104</v>
      </c>
      <c r="O7" s="5">
        <f>SUM(379+N7)</f>
        <v>483</v>
      </c>
      <c r="P7">
        <v>0</v>
      </c>
      <c r="Q7">
        <v>245</v>
      </c>
      <c r="R7">
        <v>267</v>
      </c>
      <c r="S7">
        <v>0</v>
      </c>
      <c r="T7">
        <v>236</v>
      </c>
      <c r="U7">
        <v>247</v>
      </c>
      <c r="V7">
        <v>257</v>
      </c>
      <c r="W7">
        <v>225</v>
      </c>
      <c r="X7">
        <v>0</v>
      </c>
      <c r="Y7">
        <v>223</v>
      </c>
      <c r="Z7">
        <v>243</v>
      </c>
      <c r="AA7">
        <v>210</v>
      </c>
      <c r="AB7">
        <v>225</v>
      </c>
      <c r="AC7" s="8">
        <f t="shared" si="8"/>
        <v>231</v>
      </c>
      <c r="AD7" s="4">
        <f t="shared" si="9"/>
        <v>267</v>
      </c>
      <c r="AE7">
        <v>824</v>
      </c>
      <c r="AF7">
        <v>861</v>
      </c>
      <c r="AG7">
        <v>0</v>
      </c>
      <c r="AH7">
        <v>861</v>
      </c>
      <c r="AI7">
        <v>814</v>
      </c>
      <c r="AJ7">
        <v>835</v>
      </c>
      <c r="AK7">
        <v>722</v>
      </c>
      <c r="AL7">
        <v>0</v>
      </c>
      <c r="AM7">
        <v>773</v>
      </c>
      <c r="AN7">
        <v>754</v>
      </c>
      <c r="AO7">
        <v>720</v>
      </c>
      <c r="AP7">
        <v>779</v>
      </c>
      <c r="AQ7" s="8">
        <f t="shared" si="10"/>
        <v>817</v>
      </c>
      <c r="AR7" s="4">
        <f t="shared" si="11"/>
        <v>861</v>
      </c>
      <c r="AS7">
        <v>231</v>
      </c>
      <c r="AT7">
        <v>138</v>
      </c>
      <c r="AU7">
        <v>172</v>
      </c>
      <c r="AV7">
        <v>169</v>
      </c>
      <c r="AW7">
        <v>182</v>
      </c>
      <c r="AX7">
        <v>186</v>
      </c>
      <c r="AY7">
        <v>182</v>
      </c>
      <c r="AZ7">
        <v>161</v>
      </c>
      <c r="BA7">
        <v>157</v>
      </c>
      <c r="BB7">
        <v>166</v>
      </c>
      <c r="BC7">
        <v>191</v>
      </c>
      <c r="BD7">
        <v>208</v>
      </c>
      <c r="BE7">
        <v>162</v>
      </c>
      <c r="BF7">
        <v>182</v>
      </c>
      <c r="BG7">
        <v>169</v>
      </c>
      <c r="BH7">
        <v>167</v>
      </c>
      <c r="BI7">
        <v>205</v>
      </c>
      <c r="BJ7">
        <v>191</v>
      </c>
      <c r="BK7">
        <v>220</v>
      </c>
      <c r="BL7">
        <v>201</v>
      </c>
      <c r="BM7">
        <v>214</v>
      </c>
      <c r="BN7">
        <v>172</v>
      </c>
      <c r="BO7">
        <v>170</v>
      </c>
      <c r="BP7">
        <v>148</v>
      </c>
      <c r="BQ7">
        <v>185</v>
      </c>
      <c r="BR7">
        <v>214</v>
      </c>
      <c r="BS7">
        <v>221</v>
      </c>
      <c r="BT7">
        <v>168</v>
      </c>
      <c r="BU7" s="8">
        <v>4710</v>
      </c>
      <c r="BV7" s="8">
        <v>4085</v>
      </c>
      <c r="BW7" s="8">
        <v>4294</v>
      </c>
      <c r="BX7" s="4">
        <f t="shared" si="12"/>
        <v>18221</v>
      </c>
      <c r="BY7">
        <f t="shared" si="13"/>
        <v>710</v>
      </c>
      <c r="BZ7">
        <f t="shared" si="1"/>
        <v>711</v>
      </c>
      <c r="CA7">
        <f t="shared" si="14"/>
        <v>722</v>
      </c>
      <c r="CB7">
        <f t="shared" si="15"/>
        <v>680</v>
      </c>
      <c r="CC7">
        <f t="shared" si="16"/>
        <v>817</v>
      </c>
      <c r="CD7">
        <f t="shared" si="17"/>
        <v>704</v>
      </c>
      <c r="CE7">
        <f t="shared" si="18"/>
        <v>788</v>
      </c>
    </row>
    <row r="8" spans="1:83" ht="14.25">
      <c r="A8" t="s">
        <v>27</v>
      </c>
      <c r="B8">
        <v>7</v>
      </c>
      <c r="C8" t="s">
        <v>30</v>
      </c>
      <c r="D8" s="3">
        <f t="shared" si="2"/>
        <v>157.25</v>
      </c>
      <c r="E8" s="3" t="e">
        <f t="shared" si="3"/>
        <v>#DIV/0!</v>
      </c>
      <c r="F8" s="3" t="e">
        <f t="shared" si="4"/>
        <v>#DIV/0!</v>
      </c>
      <c r="G8" s="3" t="e">
        <f t="shared" si="5"/>
        <v>#DIV/0!</v>
      </c>
      <c r="H8" s="3">
        <f t="shared" si="0"/>
        <v>157.25</v>
      </c>
      <c r="I8" s="10">
        <f>'[1]Sheet1'!$W$28</f>
        <v>187.065</v>
      </c>
      <c r="J8" s="8">
        <v>4</v>
      </c>
      <c r="K8" s="8">
        <v>0</v>
      </c>
      <c r="L8" s="8">
        <v>0</v>
      </c>
      <c r="M8" s="8">
        <f t="shared" si="6"/>
        <v>0</v>
      </c>
      <c r="N8" s="8">
        <f t="shared" si="7"/>
        <v>4</v>
      </c>
      <c r="O8" s="5">
        <f>SUM(66+N8)</f>
        <v>70</v>
      </c>
      <c r="P8">
        <v>0</v>
      </c>
      <c r="Q8">
        <v>234</v>
      </c>
      <c r="R8">
        <v>227</v>
      </c>
      <c r="S8">
        <v>0</v>
      </c>
      <c r="T8">
        <v>0</v>
      </c>
      <c r="U8">
        <v>0</v>
      </c>
      <c r="V8">
        <v>174</v>
      </c>
      <c r="W8">
        <v>0</v>
      </c>
      <c r="X8">
        <v>0</v>
      </c>
      <c r="Y8">
        <v>0</v>
      </c>
      <c r="Z8">
        <v>170</v>
      </c>
      <c r="AA8">
        <v>0</v>
      </c>
      <c r="AB8">
        <v>0</v>
      </c>
      <c r="AC8" s="8">
        <f t="shared" si="8"/>
        <v>0</v>
      </c>
      <c r="AD8" s="4">
        <f t="shared" si="9"/>
        <v>234</v>
      </c>
      <c r="AE8">
        <v>821</v>
      </c>
      <c r="AF8">
        <v>809</v>
      </c>
      <c r="AG8">
        <v>0</v>
      </c>
      <c r="AH8">
        <v>0</v>
      </c>
      <c r="AI8">
        <v>0</v>
      </c>
      <c r="AJ8">
        <v>601</v>
      </c>
      <c r="AK8">
        <v>0</v>
      </c>
      <c r="AL8">
        <v>0</v>
      </c>
      <c r="AM8">
        <v>0</v>
      </c>
      <c r="AN8">
        <v>629</v>
      </c>
      <c r="AO8">
        <v>0</v>
      </c>
      <c r="AP8">
        <v>0</v>
      </c>
      <c r="AQ8" s="8">
        <f t="shared" si="10"/>
        <v>0</v>
      </c>
      <c r="AR8" s="4">
        <f t="shared" si="11"/>
        <v>821</v>
      </c>
      <c r="BU8" s="8">
        <v>629</v>
      </c>
      <c r="BV8" s="8">
        <v>0</v>
      </c>
      <c r="BW8" s="8">
        <v>0</v>
      </c>
      <c r="BX8" s="4">
        <f t="shared" si="12"/>
        <v>629</v>
      </c>
      <c r="BY8">
        <f t="shared" si="13"/>
        <v>0</v>
      </c>
      <c r="BZ8">
        <f t="shared" si="1"/>
        <v>0</v>
      </c>
      <c r="CA8">
        <f t="shared" si="14"/>
        <v>0</v>
      </c>
      <c r="CB8">
        <f t="shared" si="15"/>
        <v>0</v>
      </c>
      <c r="CC8">
        <f t="shared" si="16"/>
        <v>0</v>
      </c>
      <c r="CD8">
        <f t="shared" si="17"/>
        <v>0</v>
      </c>
      <c r="CE8">
        <f t="shared" si="18"/>
        <v>0</v>
      </c>
    </row>
    <row r="9" spans="1:83" ht="14.25">
      <c r="A9" t="s">
        <v>27</v>
      </c>
      <c r="B9">
        <v>8</v>
      </c>
      <c r="C9" t="s">
        <v>31</v>
      </c>
      <c r="D9" s="3">
        <f t="shared" si="2"/>
        <v>97.75</v>
      </c>
      <c r="E9" s="3" t="e">
        <f t="shared" si="3"/>
        <v>#DIV/0!</v>
      </c>
      <c r="F9" s="3" t="e">
        <f t="shared" si="4"/>
        <v>#DIV/0!</v>
      </c>
      <c r="G9" s="3" t="e">
        <f t="shared" si="5"/>
        <v>#DIV/0!</v>
      </c>
      <c r="H9" s="3">
        <f t="shared" si="0"/>
        <v>97.75</v>
      </c>
      <c r="I9" s="10">
        <v>0</v>
      </c>
      <c r="J9" s="8">
        <v>4</v>
      </c>
      <c r="K9" s="8">
        <v>0</v>
      </c>
      <c r="L9" s="8">
        <v>0</v>
      </c>
      <c r="M9" s="8">
        <f t="shared" si="6"/>
        <v>0</v>
      </c>
      <c r="N9" s="8">
        <f t="shared" si="7"/>
        <v>4</v>
      </c>
      <c r="O9" s="5">
        <f>SUM(0+N9)</f>
        <v>4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114</v>
      </c>
      <c r="AA9">
        <v>0</v>
      </c>
      <c r="AB9">
        <v>0</v>
      </c>
      <c r="AC9" s="8">
        <f t="shared" si="8"/>
        <v>0</v>
      </c>
      <c r="AD9" s="4">
        <f t="shared" si="9"/>
        <v>114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391</v>
      </c>
      <c r="AO9">
        <v>0</v>
      </c>
      <c r="AP9">
        <v>0</v>
      </c>
      <c r="AQ9" s="8">
        <f t="shared" si="10"/>
        <v>0</v>
      </c>
      <c r="AR9" s="4">
        <f t="shared" si="11"/>
        <v>391</v>
      </c>
      <c r="BU9" s="8">
        <v>391</v>
      </c>
      <c r="BV9" s="8">
        <v>0</v>
      </c>
      <c r="BW9" s="8">
        <v>0</v>
      </c>
      <c r="BX9" s="4">
        <f t="shared" si="12"/>
        <v>391</v>
      </c>
      <c r="BY9">
        <f t="shared" si="13"/>
        <v>0</v>
      </c>
      <c r="BZ9">
        <f t="shared" si="1"/>
        <v>0</v>
      </c>
      <c r="CA9">
        <f t="shared" si="14"/>
        <v>0</v>
      </c>
      <c r="CB9">
        <f t="shared" si="15"/>
        <v>0</v>
      </c>
      <c r="CC9">
        <f t="shared" si="16"/>
        <v>0</v>
      </c>
      <c r="CD9">
        <f t="shared" si="17"/>
        <v>0</v>
      </c>
      <c r="CE9">
        <f t="shared" si="18"/>
        <v>0</v>
      </c>
    </row>
    <row r="10" spans="1:83" ht="14.25">
      <c r="A10" t="s">
        <v>27</v>
      </c>
      <c r="B10">
        <v>9</v>
      </c>
      <c r="C10" t="s">
        <v>44</v>
      </c>
      <c r="D10" s="3" t="e">
        <f t="shared" si="2"/>
        <v>#DIV/0!</v>
      </c>
      <c r="E10" s="3">
        <f t="shared" si="3"/>
        <v>177.35</v>
      </c>
      <c r="F10" s="3">
        <f t="shared" si="4"/>
        <v>227.25</v>
      </c>
      <c r="G10" s="3">
        <f t="shared" si="5"/>
        <v>198.75</v>
      </c>
      <c r="H10" s="3">
        <f t="shared" si="0"/>
        <v>187.53571428571428</v>
      </c>
      <c r="I10" s="10">
        <f>'[1]Sheet1'!$W$34</f>
        <v>185.72</v>
      </c>
      <c r="J10" s="8">
        <v>0</v>
      </c>
      <c r="K10" s="8">
        <v>20</v>
      </c>
      <c r="L10" s="8">
        <v>4</v>
      </c>
      <c r="M10" s="8">
        <f t="shared" si="6"/>
        <v>4</v>
      </c>
      <c r="N10" s="8">
        <f t="shared" si="7"/>
        <v>28</v>
      </c>
      <c r="O10" s="5">
        <f>SUM(93+N10)</f>
        <v>121</v>
      </c>
      <c r="P10">
        <v>0</v>
      </c>
      <c r="Q10">
        <v>0</v>
      </c>
      <c r="R10">
        <v>0</v>
      </c>
      <c r="S10">
        <v>0</v>
      </c>
      <c r="T10">
        <v>207</v>
      </c>
      <c r="U10">
        <v>252</v>
      </c>
      <c r="V10">
        <v>245</v>
      </c>
      <c r="W10">
        <v>0</v>
      </c>
      <c r="X10">
        <v>0</v>
      </c>
      <c r="Y10">
        <v>0</v>
      </c>
      <c r="Z10">
        <v>0</v>
      </c>
      <c r="AA10">
        <v>216</v>
      </c>
      <c r="AB10">
        <v>257</v>
      </c>
      <c r="AC10" s="8">
        <f t="shared" si="8"/>
        <v>226</v>
      </c>
      <c r="AD10" s="4">
        <f>MAX(P10:AC10)</f>
        <v>257</v>
      </c>
      <c r="AE10">
        <v>0</v>
      </c>
      <c r="AF10">
        <v>0</v>
      </c>
      <c r="AG10">
        <v>0</v>
      </c>
      <c r="AH10">
        <v>748</v>
      </c>
      <c r="AI10">
        <v>837</v>
      </c>
      <c r="AJ10">
        <v>823</v>
      </c>
      <c r="AK10">
        <v>0</v>
      </c>
      <c r="AL10">
        <v>0</v>
      </c>
      <c r="AM10">
        <v>0</v>
      </c>
      <c r="AN10">
        <v>0</v>
      </c>
      <c r="AO10">
        <v>787</v>
      </c>
      <c r="AP10">
        <v>909</v>
      </c>
      <c r="AQ10" s="8">
        <f t="shared" si="10"/>
        <v>795</v>
      </c>
      <c r="AR10" s="4">
        <f t="shared" si="11"/>
        <v>909</v>
      </c>
      <c r="BM10">
        <v>226</v>
      </c>
      <c r="BN10">
        <v>191</v>
      </c>
      <c r="BO10">
        <v>176</v>
      </c>
      <c r="BP10">
        <v>202</v>
      </c>
      <c r="BU10" s="8">
        <v>0</v>
      </c>
      <c r="BV10" s="8">
        <v>3547</v>
      </c>
      <c r="BW10" s="8">
        <v>909</v>
      </c>
      <c r="BX10" s="4">
        <f t="shared" si="12"/>
        <v>5251</v>
      </c>
      <c r="BY10">
        <f t="shared" si="13"/>
        <v>0</v>
      </c>
      <c r="BZ10">
        <f t="shared" si="1"/>
        <v>0</v>
      </c>
      <c r="CA10">
        <f t="shared" si="14"/>
        <v>0</v>
      </c>
      <c r="CB10">
        <f t="shared" si="15"/>
        <v>0</v>
      </c>
      <c r="CC10">
        <f t="shared" si="16"/>
        <v>0</v>
      </c>
      <c r="CD10">
        <f t="shared" si="17"/>
        <v>795</v>
      </c>
      <c r="CE10">
        <f t="shared" si="18"/>
        <v>0</v>
      </c>
    </row>
    <row r="11" spans="1:83" ht="14.25">
      <c r="A11" t="s">
        <v>45</v>
      </c>
      <c r="B11">
        <v>10</v>
      </c>
      <c r="C11" t="s">
        <v>46</v>
      </c>
      <c r="D11" s="3">
        <f t="shared" si="2"/>
        <v>173.75</v>
      </c>
      <c r="E11" s="3">
        <f t="shared" si="3"/>
        <v>190.95833333333334</v>
      </c>
      <c r="F11" s="3">
        <f t="shared" si="4"/>
        <v>194</v>
      </c>
      <c r="G11" s="3">
        <f t="shared" si="5"/>
        <v>167.25</v>
      </c>
      <c r="H11" s="3">
        <f t="shared" si="0"/>
        <v>181.18</v>
      </c>
      <c r="I11" s="10">
        <f>'[1]Sheet1'!$W$42</f>
        <v>181.30722527472528</v>
      </c>
      <c r="J11" s="8">
        <v>28</v>
      </c>
      <c r="K11" s="8">
        <v>24</v>
      </c>
      <c r="L11" s="8">
        <v>24</v>
      </c>
      <c r="M11" s="8">
        <f t="shared" si="6"/>
        <v>24</v>
      </c>
      <c r="N11" s="8">
        <f t="shared" si="7"/>
        <v>100</v>
      </c>
      <c r="O11" s="5">
        <f>SUM(603+N11)</f>
        <v>703</v>
      </c>
      <c r="P11">
        <v>0</v>
      </c>
      <c r="Q11">
        <v>0</v>
      </c>
      <c r="R11">
        <v>0</v>
      </c>
      <c r="S11">
        <v>182</v>
      </c>
      <c r="T11">
        <v>0</v>
      </c>
      <c r="U11">
        <v>242</v>
      </c>
      <c r="V11">
        <v>249</v>
      </c>
      <c r="W11">
        <v>257</v>
      </c>
      <c r="X11">
        <v>259</v>
      </c>
      <c r="Y11">
        <v>242</v>
      </c>
      <c r="Z11">
        <v>215</v>
      </c>
      <c r="AA11">
        <v>243</v>
      </c>
      <c r="AB11">
        <v>233</v>
      </c>
      <c r="AC11" s="8">
        <f t="shared" si="8"/>
        <v>257</v>
      </c>
      <c r="AD11" s="4">
        <f>MAX(P11:AC11)</f>
        <v>259</v>
      </c>
      <c r="AE11">
        <v>0</v>
      </c>
      <c r="AF11">
        <v>0</v>
      </c>
      <c r="AG11">
        <v>665</v>
      </c>
      <c r="AH11">
        <v>0</v>
      </c>
      <c r="AI11">
        <v>827</v>
      </c>
      <c r="AJ11">
        <v>810</v>
      </c>
      <c r="AK11">
        <v>847</v>
      </c>
      <c r="AL11">
        <v>851</v>
      </c>
      <c r="AM11">
        <v>868</v>
      </c>
      <c r="AN11">
        <v>795</v>
      </c>
      <c r="AO11">
        <v>824</v>
      </c>
      <c r="AP11">
        <v>819</v>
      </c>
      <c r="AQ11" s="8">
        <f t="shared" si="10"/>
        <v>746</v>
      </c>
      <c r="AR11" s="4">
        <f t="shared" si="11"/>
        <v>868</v>
      </c>
      <c r="AW11">
        <v>143</v>
      </c>
      <c r="AX11">
        <v>163</v>
      </c>
      <c r="AY11">
        <v>145</v>
      </c>
      <c r="AZ11">
        <v>168</v>
      </c>
      <c r="BA11">
        <v>179</v>
      </c>
      <c r="BB11">
        <v>200</v>
      </c>
      <c r="BC11">
        <v>173</v>
      </c>
      <c r="BD11">
        <v>146</v>
      </c>
      <c r="BE11">
        <v>136</v>
      </c>
      <c r="BF11">
        <v>178</v>
      </c>
      <c r="BG11">
        <v>189</v>
      </c>
      <c r="BH11">
        <v>146</v>
      </c>
      <c r="BI11">
        <v>257</v>
      </c>
      <c r="BJ11">
        <v>146</v>
      </c>
      <c r="BK11">
        <v>188</v>
      </c>
      <c r="BL11">
        <v>155</v>
      </c>
      <c r="BM11">
        <v>147</v>
      </c>
      <c r="BN11">
        <v>166</v>
      </c>
      <c r="BO11">
        <v>190</v>
      </c>
      <c r="BP11">
        <v>141</v>
      </c>
      <c r="BQ11">
        <v>188</v>
      </c>
      <c r="BR11">
        <v>143</v>
      </c>
      <c r="BS11">
        <v>156</v>
      </c>
      <c r="BT11">
        <v>171</v>
      </c>
      <c r="BU11" s="8">
        <v>4865</v>
      </c>
      <c r="BV11" s="8">
        <v>4583</v>
      </c>
      <c r="BW11" s="8">
        <v>4656</v>
      </c>
      <c r="BX11" s="4">
        <f t="shared" si="12"/>
        <v>18118</v>
      </c>
      <c r="BY11">
        <f t="shared" si="13"/>
        <v>0</v>
      </c>
      <c r="BZ11">
        <f aca="true" t="shared" si="19" ref="BZ11:BZ23">SUM(AW11:AZ11)</f>
        <v>619</v>
      </c>
      <c r="CA11">
        <f t="shared" si="14"/>
        <v>698</v>
      </c>
      <c r="CB11">
        <f t="shared" si="15"/>
        <v>649</v>
      </c>
      <c r="CC11">
        <f t="shared" si="16"/>
        <v>746</v>
      </c>
      <c r="CD11">
        <f t="shared" si="17"/>
        <v>644</v>
      </c>
      <c r="CE11">
        <f t="shared" si="18"/>
        <v>658</v>
      </c>
    </row>
    <row r="12" spans="1:83" ht="14.25">
      <c r="A12" t="s">
        <v>45</v>
      </c>
      <c r="B12">
        <v>11</v>
      </c>
      <c r="C12" t="s">
        <v>47</v>
      </c>
      <c r="D12" s="3">
        <f t="shared" si="2"/>
        <v>173</v>
      </c>
      <c r="E12" s="3">
        <f t="shared" si="3"/>
        <v>161.33333333333334</v>
      </c>
      <c r="F12" s="3">
        <f t="shared" si="4"/>
        <v>195.625</v>
      </c>
      <c r="G12" s="3">
        <f t="shared" si="5"/>
        <v>169.11111111111111</v>
      </c>
      <c r="H12" s="3">
        <f t="shared" si="0"/>
        <v>172.3095238095238</v>
      </c>
      <c r="I12" s="10">
        <f>'[1]Sheet1'!$W$119</f>
        <v>168.26384057971015</v>
      </c>
      <c r="J12" s="8">
        <v>4</v>
      </c>
      <c r="K12" s="8">
        <v>12</v>
      </c>
      <c r="L12" s="8">
        <v>8</v>
      </c>
      <c r="M12" s="8">
        <f t="shared" si="6"/>
        <v>18</v>
      </c>
      <c r="N12" s="8">
        <f t="shared" si="7"/>
        <v>42</v>
      </c>
      <c r="O12" s="5">
        <f>SUM(719+N12)</f>
        <v>761</v>
      </c>
      <c r="P12">
        <v>220</v>
      </c>
      <c r="Q12">
        <v>197</v>
      </c>
      <c r="R12">
        <v>241</v>
      </c>
      <c r="S12">
        <v>290</v>
      </c>
      <c r="T12">
        <v>0</v>
      </c>
      <c r="U12">
        <v>241</v>
      </c>
      <c r="V12">
        <v>231</v>
      </c>
      <c r="W12">
        <v>220</v>
      </c>
      <c r="X12">
        <v>246</v>
      </c>
      <c r="Y12">
        <v>268</v>
      </c>
      <c r="Z12">
        <v>199</v>
      </c>
      <c r="AA12">
        <v>194</v>
      </c>
      <c r="AB12">
        <v>257</v>
      </c>
      <c r="AC12" s="8">
        <f t="shared" si="8"/>
        <v>215</v>
      </c>
      <c r="AD12" s="4">
        <f>MAX(P12:AC12)</f>
        <v>290</v>
      </c>
      <c r="AE12">
        <v>654</v>
      </c>
      <c r="AF12">
        <v>774</v>
      </c>
      <c r="AG12">
        <v>931</v>
      </c>
      <c r="AH12">
        <v>0</v>
      </c>
      <c r="AI12">
        <v>858</v>
      </c>
      <c r="AJ12">
        <v>843</v>
      </c>
      <c r="AK12">
        <v>931</v>
      </c>
      <c r="AL12">
        <v>823</v>
      </c>
      <c r="AM12">
        <v>906</v>
      </c>
      <c r="AN12">
        <v>692</v>
      </c>
      <c r="AO12">
        <v>686</v>
      </c>
      <c r="AP12">
        <v>889</v>
      </c>
      <c r="AQ12" s="8">
        <f t="shared" si="10"/>
        <v>746</v>
      </c>
      <c r="AR12" s="4">
        <f t="shared" si="11"/>
        <v>931</v>
      </c>
      <c r="AS12">
        <v>184</v>
      </c>
      <c r="AU12">
        <v>176</v>
      </c>
      <c r="BA12">
        <v>146</v>
      </c>
      <c r="BB12">
        <v>161</v>
      </c>
      <c r="BC12">
        <v>177</v>
      </c>
      <c r="BD12">
        <v>133</v>
      </c>
      <c r="BE12">
        <v>149</v>
      </c>
      <c r="BF12">
        <v>170</v>
      </c>
      <c r="BG12">
        <v>170</v>
      </c>
      <c r="BH12">
        <v>160</v>
      </c>
      <c r="BI12">
        <v>180</v>
      </c>
      <c r="BJ12">
        <v>168</v>
      </c>
      <c r="BK12">
        <v>183</v>
      </c>
      <c r="BL12">
        <v>215</v>
      </c>
      <c r="BQ12">
        <v>163</v>
      </c>
      <c r="BR12">
        <v>131</v>
      </c>
      <c r="BS12">
        <v>185</v>
      </c>
      <c r="BT12">
        <v>193</v>
      </c>
      <c r="BU12" s="8">
        <v>692</v>
      </c>
      <c r="BV12" s="8">
        <v>1936</v>
      </c>
      <c r="BW12" s="8">
        <v>1565</v>
      </c>
      <c r="BX12" s="4">
        <f t="shared" si="12"/>
        <v>7237</v>
      </c>
      <c r="BY12">
        <f t="shared" si="13"/>
        <v>360</v>
      </c>
      <c r="BZ12">
        <f t="shared" si="19"/>
        <v>0</v>
      </c>
      <c r="CA12">
        <f t="shared" si="14"/>
        <v>617</v>
      </c>
      <c r="CB12">
        <f t="shared" si="15"/>
        <v>649</v>
      </c>
      <c r="CC12">
        <f t="shared" si="16"/>
        <v>746</v>
      </c>
      <c r="CD12">
        <f t="shared" si="17"/>
        <v>0</v>
      </c>
      <c r="CE12">
        <f t="shared" si="18"/>
        <v>672</v>
      </c>
    </row>
    <row r="13" spans="1:83" ht="14.25">
      <c r="A13" t="s">
        <v>45</v>
      </c>
      <c r="B13">
        <v>12</v>
      </c>
      <c r="C13" t="s">
        <v>48</v>
      </c>
      <c r="D13" s="3">
        <f t="shared" si="2"/>
        <v>155.20833333333334</v>
      </c>
      <c r="E13" s="3">
        <f t="shared" si="3"/>
        <v>169.5</v>
      </c>
      <c r="F13" s="3">
        <f t="shared" si="4"/>
        <v>174.85</v>
      </c>
      <c r="G13" s="3">
        <f t="shared" si="5"/>
        <v>148.875</v>
      </c>
      <c r="H13" s="3">
        <f t="shared" si="0"/>
        <v>164.22368421052633</v>
      </c>
      <c r="I13" s="10">
        <f>'[1]Sheet1'!$W$538</f>
        <v>164.22368421052633</v>
      </c>
      <c r="J13" s="8">
        <v>24</v>
      </c>
      <c r="K13" s="8">
        <v>24</v>
      </c>
      <c r="L13" s="8">
        <v>20</v>
      </c>
      <c r="M13" s="8">
        <f t="shared" si="6"/>
        <v>8</v>
      </c>
      <c r="N13" s="8">
        <f t="shared" si="7"/>
        <v>76</v>
      </c>
      <c r="O13" s="5">
        <f>SUM(0+N13)</f>
        <v>76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219</v>
      </c>
      <c r="AA13">
        <v>220</v>
      </c>
      <c r="AB13">
        <v>249</v>
      </c>
      <c r="AC13" s="8">
        <f t="shared" si="8"/>
        <v>200</v>
      </c>
      <c r="AD13" s="4">
        <f>MAX(P13:AC13)</f>
        <v>249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684</v>
      </c>
      <c r="AO13">
        <v>747</v>
      </c>
      <c r="AP13">
        <v>756</v>
      </c>
      <c r="AQ13" s="8">
        <f t="shared" si="10"/>
        <v>629</v>
      </c>
      <c r="AR13" s="4">
        <f t="shared" si="11"/>
        <v>756</v>
      </c>
      <c r="AS13">
        <v>200</v>
      </c>
      <c r="AT13">
        <v>139</v>
      </c>
      <c r="AU13">
        <v>127</v>
      </c>
      <c r="AV13">
        <v>163</v>
      </c>
      <c r="BM13">
        <v>119</v>
      </c>
      <c r="BN13">
        <v>130</v>
      </c>
      <c r="BO13">
        <v>159</v>
      </c>
      <c r="BP13">
        <v>154</v>
      </c>
      <c r="BU13" s="8">
        <v>3725</v>
      </c>
      <c r="BV13" s="8">
        <v>4068</v>
      </c>
      <c r="BW13" s="8">
        <v>3497</v>
      </c>
      <c r="BX13" s="4">
        <f t="shared" si="12"/>
        <v>12481</v>
      </c>
      <c r="BY13">
        <f t="shared" si="13"/>
        <v>629</v>
      </c>
      <c r="BZ13">
        <f t="shared" si="19"/>
        <v>0</v>
      </c>
      <c r="CA13">
        <f t="shared" si="14"/>
        <v>0</v>
      </c>
      <c r="CB13">
        <f t="shared" si="15"/>
        <v>0</v>
      </c>
      <c r="CC13">
        <f t="shared" si="16"/>
        <v>0</v>
      </c>
      <c r="CD13">
        <f t="shared" si="17"/>
        <v>562</v>
      </c>
      <c r="CE13">
        <f t="shared" si="18"/>
        <v>0</v>
      </c>
    </row>
    <row r="14" spans="1:83" ht="14.25">
      <c r="A14" t="s">
        <v>45</v>
      </c>
      <c r="B14">
        <v>13</v>
      </c>
      <c r="C14" t="s">
        <v>49</v>
      </c>
      <c r="D14" s="3" t="e">
        <f t="shared" si="2"/>
        <v>#DIV/0!</v>
      </c>
      <c r="E14" s="3">
        <f t="shared" si="3"/>
        <v>165.875</v>
      </c>
      <c r="F14" s="3">
        <f t="shared" si="4"/>
        <v>184.75</v>
      </c>
      <c r="G14" s="3">
        <f t="shared" si="5"/>
        <v>154</v>
      </c>
      <c r="H14" s="3">
        <f t="shared" si="0"/>
        <v>168.22727272727272</v>
      </c>
      <c r="I14" s="10">
        <f>'[1]Sheet1'!$W$184</f>
        <v>153.1100811688312</v>
      </c>
      <c r="J14" s="8">
        <v>0</v>
      </c>
      <c r="K14" s="8">
        <v>16</v>
      </c>
      <c r="L14" s="8">
        <v>4</v>
      </c>
      <c r="M14" s="8">
        <f t="shared" si="6"/>
        <v>2</v>
      </c>
      <c r="N14" s="8">
        <f t="shared" si="7"/>
        <v>22</v>
      </c>
      <c r="O14" s="5">
        <f>SUM(872+N14)</f>
        <v>894</v>
      </c>
      <c r="P14">
        <v>205</v>
      </c>
      <c r="Q14">
        <v>242</v>
      </c>
      <c r="R14">
        <v>203</v>
      </c>
      <c r="S14">
        <v>207</v>
      </c>
      <c r="T14">
        <v>214</v>
      </c>
      <c r="U14">
        <v>245</v>
      </c>
      <c r="V14">
        <v>217</v>
      </c>
      <c r="W14">
        <v>234</v>
      </c>
      <c r="X14">
        <v>268</v>
      </c>
      <c r="Y14">
        <v>245</v>
      </c>
      <c r="Z14">
        <v>0</v>
      </c>
      <c r="AA14">
        <v>245</v>
      </c>
      <c r="AB14">
        <v>222</v>
      </c>
      <c r="AC14" s="8">
        <f t="shared" si="8"/>
        <v>156</v>
      </c>
      <c r="AD14" s="4">
        <f>MAX(P14:AC14)</f>
        <v>268</v>
      </c>
      <c r="AE14">
        <v>700</v>
      </c>
      <c r="AF14">
        <v>674</v>
      </c>
      <c r="AG14">
        <v>690</v>
      </c>
      <c r="AH14">
        <v>748</v>
      </c>
      <c r="AI14">
        <v>765</v>
      </c>
      <c r="AJ14">
        <v>731</v>
      </c>
      <c r="AK14">
        <v>832</v>
      </c>
      <c r="AL14">
        <v>812</v>
      </c>
      <c r="AM14">
        <v>756</v>
      </c>
      <c r="AN14">
        <v>0</v>
      </c>
      <c r="AO14">
        <v>728</v>
      </c>
      <c r="AP14">
        <v>739</v>
      </c>
      <c r="AQ14" s="8">
        <f t="shared" si="10"/>
        <v>308</v>
      </c>
      <c r="AR14" s="4">
        <f t="shared" si="11"/>
        <v>832</v>
      </c>
      <c r="AT14">
        <v>152</v>
      </c>
      <c r="AV14">
        <v>156</v>
      </c>
      <c r="BU14" s="8">
        <v>0</v>
      </c>
      <c r="BV14" s="8">
        <v>2654</v>
      </c>
      <c r="BW14" s="8">
        <v>739</v>
      </c>
      <c r="BX14" s="4">
        <f t="shared" si="12"/>
        <v>3701</v>
      </c>
      <c r="BY14">
        <f t="shared" si="13"/>
        <v>308</v>
      </c>
      <c r="BZ14">
        <f t="shared" si="19"/>
        <v>0</v>
      </c>
      <c r="CA14">
        <f t="shared" si="14"/>
        <v>0</v>
      </c>
      <c r="CB14">
        <f t="shared" si="15"/>
        <v>0</v>
      </c>
      <c r="CC14">
        <f t="shared" si="16"/>
        <v>0</v>
      </c>
      <c r="CD14">
        <f t="shared" si="17"/>
        <v>0</v>
      </c>
      <c r="CE14">
        <f t="shared" si="18"/>
        <v>0</v>
      </c>
    </row>
    <row r="15" spans="1:83" ht="14.25">
      <c r="A15" t="s">
        <v>50</v>
      </c>
      <c r="B15">
        <v>14</v>
      </c>
      <c r="C15" t="s">
        <v>56</v>
      </c>
      <c r="D15" s="3" t="e">
        <f t="shared" si="2"/>
        <v>#DIV/0!</v>
      </c>
      <c r="E15" s="3" t="e">
        <f t="shared" si="3"/>
        <v>#DIV/0!</v>
      </c>
      <c r="F15" s="3">
        <f t="shared" si="4"/>
        <v>163.95833333333334</v>
      </c>
      <c r="G15" s="3" t="e">
        <f t="shared" si="5"/>
        <v>#DIV/0!</v>
      </c>
      <c r="H15" s="3">
        <f t="shared" si="0"/>
        <v>163.95833333333334</v>
      </c>
      <c r="I15" s="10">
        <f>'[1]Sheet1'!$W$78</f>
        <v>173.11868867003815</v>
      </c>
      <c r="J15" s="8">
        <v>0</v>
      </c>
      <c r="K15" s="8">
        <v>0</v>
      </c>
      <c r="L15" s="8">
        <v>24</v>
      </c>
      <c r="M15" s="8">
        <f t="shared" si="6"/>
        <v>0</v>
      </c>
      <c r="N15" s="8">
        <f t="shared" si="7"/>
        <v>24</v>
      </c>
      <c r="O15" s="5">
        <f>SUM(988+N15)</f>
        <v>1012</v>
      </c>
      <c r="P15">
        <v>233</v>
      </c>
      <c r="Q15">
        <v>236</v>
      </c>
      <c r="R15">
        <v>233</v>
      </c>
      <c r="S15">
        <v>235</v>
      </c>
      <c r="T15">
        <v>236</v>
      </c>
      <c r="U15">
        <v>224</v>
      </c>
      <c r="V15">
        <v>241</v>
      </c>
      <c r="W15">
        <v>230</v>
      </c>
      <c r="X15">
        <v>226</v>
      </c>
      <c r="Y15">
        <v>213</v>
      </c>
      <c r="Z15">
        <v>0</v>
      </c>
      <c r="AA15">
        <v>0</v>
      </c>
      <c r="AB15">
        <v>211</v>
      </c>
      <c r="AC15" s="8">
        <f t="shared" si="8"/>
        <v>0</v>
      </c>
      <c r="AD15" s="4">
        <f aca="true" t="shared" si="20" ref="AD15:AD33">MAX(P15:AC15)</f>
        <v>241</v>
      </c>
      <c r="AE15">
        <v>761</v>
      </c>
      <c r="AF15">
        <v>797</v>
      </c>
      <c r="AG15">
        <v>764</v>
      </c>
      <c r="AH15">
        <v>778</v>
      </c>
      <c r="AI15">
        <v>774</v>
      </c>
      <c r="AJ15">
        <v>833</v>
      </c>
      <c r="AK15">
        <v>759</v>
      </c>
      <c r="AL15">
        <v>772</v>
      </c>
      <c r="AM15">
        <v>762</v>
      </c>
      <c r="AN15">
        <v>0</v>
      </c>
      <c r="AO15">
        <v>0</v>
      </c>
      <c r="AP15">
        <v>688</v>
      </c>
      <c r="AQ15" s="8">
        <f t="shared" si="10"/>
        <v>0</v>
      </c>
      <c r="AR15" s="4">
        <f aca="true" t="shared" si="21" ref="AR15:AR33">MAX(AE15:AQ15)</f>
        <v>833</v>
      </c>
      <c r="BU15" s="8">
        <v>0</v>
      </c>
      <c r="BV15" s="8">
        <v>0</v>
      </c>
      <c r="BW15" s="8">
        <v>3935</v>
      </c>
      <c r="BX15" s="4">
        <f t="shared" si="12"/>
        <v>3935</v>
      </c>
      <c r="BY15">
        <f aca="true" t="shared" si="22" ref="BY15:BY33">SUM(AS15:AV15)</f>
        <v>0</v>
      </c>
      <c r="BZ15">
        <f t="shared" si="19"/>
        <v>0</v>
      </c>
      <c r="CA15">
        <f aca="true" t="shared" si="23" ref="CA15:CA33">SUM(BA15:BD15)</f>
        <v>0</v>
      </c>
      <c r="CB15">
        <f aca="true" t="shared" si="24" ref="CB15:CB33">SUM(BE15:BH15)</f>
        <v>0</v>
      </c>
      <c r="CC15">
        <f aca="true" t="shared" si="25" ref="CC15:CC33">SUM(BI15:BL15)</f>
        <v>0</v>
      </c>
      <c r="CD15">
        <f aca="true" t="shared" si="26" ref="CD15:CD33">SUM(BM15:BP15)</f>
        <v>0</v>
      </c>
      <c r="CE15">
        <f aca="true" t="shared" si="27" ref="CE15:CE33">SUM(BQ15:BT15)</f>
        <v>0</v>
      </c>
    </row>
    <row r="16" spans="1:83" ht="14.25">
      <c r="A16" t="s">
        <v>27</v>
      </c>
      <c r="B16">
        <v>15</v>
      </c>
      <c r="C16" t="s">
        <v>94</v>
      </c>
      <c r="D16" s="3" t="e">
        <f t="shared" si="2"/>
        <v>#DIV/0!</v>
      </c>
      <c r="E16" s="3" t="e">
        <f t="shared" si="3"/>
        <v>#DIV/0!</v>
      </c>
      <c r="F16" s="3">
        <f t="shared" si="4"/>
        <v>66.25</v>
      </c>
      <c r="G16" s="3" t="e">
        <f t="shared" si="5"/>
        <v>#DIV/0!</v>
      </c>
      <c r="H16" s="3">
        <f>SUM(BX16)/(N16)</f>
        <v>66.25</v>
      </c>
      <c r="I16" s="10">
        <v>0</v>
      </c>
      <c r="J16" s="8">
        <v>0</v>
      </c>
      <c r="K16" s="8">
        <v>0</v>
      </c>
      <c r="L16" s="8">
        <v>4</v>
      </c>
      <c r="M16" s="8">
        <f t="shared" si="6"/>
        <v>0</v>
      </c>
      <c r="N16" s="8">
        <f t="shared" si="7"/>
        <v>4</v>
      </c>
      <c r="O16" s="5">
        <f>SUM(0+N16)</f>
        <v>4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81</v>
      </c>
      <c r="AC16" s="8">
        <f t="shared" si="8"/>
        <v>0</v>
      </c>
      <c r="AD16" s="4">
        <f t="shared" si="20"/>
        <v>81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265</v>
      </c>
      <c r="AQ16" s="8">
        <f t="shared" si="10"/>
        <v>0</v>
      </c>
      <c r="AR16" s="4">
        <f t="shared" si="21"/>
        <v>265</v>
      </c>
      <c r="BU16" s="8">
        <v>0</v>
      </c>
      <c r="BV16" s="8">
        <v>0</v>
      </c>
      <c r="BW16" s="8">
        <v>265</v>
      </c>
      <c r="BX16" s="4">
        <f t="shared" si="12"/>
        <v>265</v>
      </c>
      <c r="BY16">
        <f t="shared" si="22"/>
        <v>0</v>
      </c>
      <c r="BZ16">
        <f t="shared" si="19"/>
        <v>0</v>
      </c>
      <c r="CA16">
        <f t="shared" si="23"/>
        <v>0</v>
      </c>
      <c r="CB16">
        <f t="shared" si="24"/>
        <v>0</v>
      </c>
      <c r="CC16">
        <f t="shared" si="25"/>
        <v>0</v>
      </c>
      <c r="CD16">
        <f t="shared" si="26"/>
        <v>0</v>
      </c>
      <c r="CE16">
        <f t="shared" si="27"/>
        <v>0</v>
      </c>
    </row>
    <row r="17" spans="1:83" ht="14.25">
      <c r="A17" t="s">
        <v>57</v>
      </c>
      <c r="B17">
        <v>16</v>
      </c>
      <c r="C17" t="s">
        <v>58</v>
      </c>
      <c r="D17" s="3">
        <f t="shared" si="2"/>
        <v>172.10714285714286</v>
      </c>
      <c r="E17" s="3">
        <f t="shared" si="3"/>
        <v>163.21428571428572</v>
      </c>
      <c r="F17" s="3">
        <f t="shared" si="4"/>
        <v>173.3</v>
      </c>
      <c r="G17" s="3">
        <f t="shared" si="5"/>
        <v>172.25</v>
      </c>
      <c r="H17" s="3">
        <f t="shared" si="0"/>
        <v>169.68478260869566</v>
      </c>
      <c r="I17" s="10">
        <f>'[1]Sheet1'!$W$151</f>
        <v>161.2740431066518</v>
      </c>
      <c r="J17" s="8">
        <v>28</v>
      </c>
      <c r="K17" s="8">
        <v>28</v>
      </c>
      <c r="L17" s="8">
        <v>20</v>
      </c>
      <c r="M17" s="8">
        <f t="shared" si="6"/>
        <v>16</v>
      </c>
      <c r="N17" s="8">
        <f t="shared" si="7"/>
        <v>92</v>
      </c>
      <c r="O17" s="5">
        <f>SUM(998+N17)</f>
        <v>1090</v>
      </c>
      <c r="P17">
        <v>214</v>
      </c>
      <c r="Q17">
        <v>212</v>
      </c>
      <c r="R17">
        <v>226</v>
      </c>
      <c r="S17">
        <v>220</v>
      </c>
      <c r="T17">
        <v>217</v>
      </c>
      <c r="U17">
        <v>218</v>
      </c>
      <c r="V17">
        <v>238</v>
      </c>
      <c r="W17">
        <v>214</v>
      </c>
      <c r="X17">
        <v>236</v>
      </c>
      <c r="Y17">
        <v>234</v>
      </c>
      <c r="Z17">
        <v>213</v>
      </c>
      <c r="AA17">
        <v>217</v>
      </c>
      <c r="AB17">
        <v>236</v>
      </c>
      <c r="AC17" s="8">
        <f t="shared" si="8"/>
        <v>210</v>
      </c>
      <c r="AD17" s="4">
        <f t="shared" si="20"/>
        <v>238</v>
      </c>
      <c r="AE17">
        <v>716</v>
      </c>
      <c r="AF17">
        <v>708</v>
      </c>
      <c r="AG17">
        <v>722</v>
      </c>
      <c r="AH17">
        <v>764</v>
      </c>
      <c r="AI17">
        <v>748</v>
      </c>
      <c r="AJ17">
        <v>757</v>
      </c>
      <c r="AK17">
        <v>714</v>
      </c>
      <c r="AL17">
        <v>751</v>
      </c>
      <c r="AM17">
        <v>739</v>
      </c>
      <c r="AN17">
        <v>736</v>
      </c>
      <c r="AO17">
        <v>708</v>
      </c>
      <c r="AP17">
        <v>774</v>
      </c>
      <c r="AQ17" s="8">
        <f t="shared" si="10"/>
        <v>746</v>
      </c>
      <c r="AR17" s="4">
        <f t="shared" si="21"/>
        <v>774</v>
      </c>
      <c r="AW17">
        <v>192</v>
      </c>
      <c r="AX17">
        <v>199</v>
      </c>
      <c r="AY17">
        <v>183</v>
      </c>
      <c r="AZ17">
        <v>172</v>
      </c>
      <c r="BA17">
        <v>146</v>
      </c>
      <c r="BB17">
        <v>160</v>
      </c>
      <c r="BC17">
        <v>170</v>
      </c>
      <c r="BD17">
        <v>159</v>
      </c>
      <c r="BE17">
        <v>156</v>
      </c>
      <c r="BF17">
        <v>144</v>
      </c>
      <c r="BG17">
        <v>210</v>
      </c>
      <c r="BH17">
        <v>168</v>
      </c>
      <c r="BI17">
        <v>156</v>
      </c>
      <c r="BJ17">
        <v>152</v>
      </c>
      <c r="BK17">
        <v>206</v>
      </c>
      <c r="BL17">
        <v>183</v>
      </c>
      <c r="BU17" s="8">
        <v>4819</v>
      </c>
      <c r="BV17" s="8">
        <v>4570</v>
      </c>
      <c r="BW17" s="8">
        <v>3466</v>
      </c>
      <c r="BX17" s="4">
        <f t="shared" si="12"/>
        <v>15611</v>
      </c>
      <c r="BY17">
        <f t="shared" si="22"/>
        <v>0</v>
      </c>
      <c r="BZ17">
        <f t="shared" si="19"/>
        <v>746</v>
      </c>
      <c r="CA17">
        <f t="shared" si="23"/>
        <v>635</v>
      </c>
      <c r="CB17">
        <f t="shared" si="24"/>
        <v>678</v>
      </c>
      <c r="CC17">
        <f t="shared" si="25"/>
        <v>697</v>
      </c>
      <c r="CD17">
        <f t="shared" si="26"/>
        <v>0</v>
      </c>
      <c r="CE17">
        <f t="shared" si="27"/>
        <v>0</v>
      </c>
    </row>
    <row r="18" spans="1:83" ht="14.25">
      <c r="A18" t="s">
        <v>57</v>
      </c>
      <c r="B18">
        <v>17</v>
      </c>
      <c r="C18" t="s">
        <v>59</v>
      </c>
      <c r="D18" s="3">
        <f t="shared" si="2"/>
        <v>175.875</v>
      </c>
      <c r="E18" s="3">
        <f t="shared" si="3"/>
        <v>176.83333333333334</v>
      </c>
      <c r="F18" s="3">
        <f t="shared" si="4"/>
        <v>192.71428571428572</v>
      </c>
      <c r="G18" s="3">
        <f t="shared" si="5"/>
        <v>185.33333333333334</v>
      </c>
      <c r="H18" s="3">
        <f t="shared" si="0"/>
        <v>182.7840909090909</v>
      </c>
      <c r="I18" s="10">
        <f>'[1]Sheet1'!$W$88</f>
        <v>175.07567389006343</v>
      </c>
      <c r="J18" s="8">
        <v>24</v>
      </c>
      <c r="K18" s="8">
        <v>24</v>
      </c>
      <c r="L18" s="8">
        <v>28</v>
      </c>
      <c r="M18" s="8">
        <f t="shared" si="6"/>
        <v>12</v>
      </c>
      <c r="N18" s="8">
        <f t="shared" si="7"/>
        <v>88</v>
      </c>
      <c r="O18" s="5">
        <f>SUM(280+N18)</f>
        <v>368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256</v>
      </c>
      <c r="X18">
        <v>290</v>
      </c>
      <c r="Y18">
        <v>272</v>
      </c>
      <c r="Z18">
        <v>218</v>
      </c>
      <c r="AA18">
        <v>245</v>
      </c>
      <c r="AB18">
        <v>242</v>
      </c>
      <c r="AC18" s="8">
        <f t="shared" si="8"/>
        <v>245</v>
      </c>
      <c r="AD18" s="4">
        <f t="shared" si="20"/>
        <v>290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763</v>
      </c>
      <c r="AL18">
        <v>874</v>
      </c>
      <c r="AM18">
        <v>817</v>
      </c>
      <c r="AN18">
        <v>787</v>
      </c>
      <c r="AO18">
        <v>769</v>
      </c>
      <c r="AP18">
        <v>818</v>
      </c>
      <c r="AQ18" s="8">
        <f t="shared" si="10"/>
        <v>806</v>
      </c>
      <c r="AR18" s="4">
        <f t="shared" si="21"/>
        <v>874</v>
      </c>
      <c r="AW18">
        <v>168</v>
      </c>
      <c r="AX18">
        <v>202</v>
      </c>
      <c r="AY18">
        <v>148</v>
      </c>
      <c r="AZ18">
        <v>245</v>
      </c>
      <c r="BE18">
        <v>176</v>
      </c>
      <c r="BF18">
        <v>137</v>
      </c>
      <c r="BG18">
        <v>164</v>
      </c>
      <c r="BH18">
        <v>178</v>
      </c>
      <c r="BM18">
        <v>200</v>
      </c>
      <c r="BN18">
        <v>232</v>
      </c>
      <c r="BO18">
        <v>166</v>
      </c>
      <c r="BP18">
        <v>208</v>
      </c>
      <c r="BU18" s="8">
        <v>4221</v>
      </c>
      <c r="BV18" s="8">
        <v>4244</v>
      </c>
      <c r="BW18" s="8">
        <v>5396</v>
      </c>
      <c r="BX18" s="4">
        <f t="shared" si="12"/>
        <v>16085</v>
      </c>
      <c r="BY18">
        <f t="shared" si="22"/>
        <v>0</v>
      </c>
      <c r="BZ18">
        <f t="shared" si="19"/>
        <v>763</v>
      </c>
      <c r="CA18">
        <f t="shared" si="23"/>
        <v>0</v>
      </c>
      <c r="CB18">
        <f t="shared" si="24"/>
        <v>655</v>
      </c>
      <c r="CC18">
        <f t="shared" si="25"/>
        <v>0</v>
      </c>
      <c r="CD18">
        <f t="shared" si="26"/>
        <v>806</v>
      </c>
      <c r="CE18">
        <f t="shared" si="27"/>
        <v>0</v>
      </c>
    </row>
    <row r="19" spans="1:83" ht="14.25">
      <c r="A19" t="s">
        <v>57</v>
      </c>
      <c r="B19">
        <v>18</v>
      </c>
      <c r="C19" t="s">
        <v>60</v>
      </c>
      <c r="D19" s="4">
        <f t="shared" si="2"/>
        <v>139.75</v>
      </c>
      <c r="E19" s="4" t="e">
        <f t="shared" si="3"/>
        <v>#DIV/0!</v>
      </c>
      <c r="F19" s="3" t="e">
        <f t="shared" si="4"/>
        <v>#DIV/0!</v>
      </c>
      <c r="G19" s="3" t="e">
        <f t="shared" si="5"/>
        <v>#DIV/0!</v>
      </c>
      <c r="H19" s="4">
        <f t="shared" si="0"/>
        <v>139.75</v>
      </c>
      <c r="I19" s="10">
        <f>'[1]Sheet1'!$W$209</f>
        <v>147.30999999999997</v>
      </c>
      <c r="J19" s="8">
        <v>4</v>
      </c>
      <c r="K19" s="8">
        <v>0</v>
      </c>
      <c r="L19" s="8">
        <v>0</v>
      </c>
      <c r="M19" s="8">
        <f t="shared" si="6"/>
        <v>0</v>
      </c>
      <c r="N19" s="8">
        <f t="shared" si="7"/>
        <v>4</v>
      </c>
      <c r="O19" s="5">
        <f>SUM(749+N19)</f>
        <v>753</v>
      </c>
      <c r="P19">
        <v>220</v>
      </c>
      <c r="Q19">
        <v>221</v>
      </c>
      <c r="R19">
        <v>227</v>
      </c>
      <c r="S19">
        <v>195</v>
      </c>
      <c r="T19">
        <v>226</v>
      </c>
      <c r="U19">
        <v>219</v>
      </c>
      <c r="V19">
        <v>169</v>
      </c>
      <c r="W19">
        <v>193</v>
      </c>
      <c r="X19">
        <v>182</v>
      </c>
      <c r="Y19">
        <v>213</v>
      </c>
      <c r="Z19">
        <v>192</v>
      </c>
      <c r="AA19">
        <v>0</v>
      </c>
      <c r="AB19">
        <v>0</v>
      </c>
      <c r="AC19" s="8">
        <f t="shared" si="8"/>
        <v>0</v>
      </c>
      <c r="AD19" s="4">
        <f t="shared" si="20"/>
        <v>227</v>
      </c>
      <c r="AE19">
        <v>688</v>
      </c>
      <c r="AF19">
        <v>748</v>
      </c>
      <c r="AG19">
        <v>698</v>
      </c>
      <c r="AH19">
        <v>750</v>
      </c>
      <c r="AI19">
        <v>715</v>
      </c>
      <c r="AJ19">
        <v>617</v>
      </c>
      <c r="AK19">
        <v>629</v>
      </c>
      <c r="AL19">
        <v>577</v>
      </c>
      <c r="AM19">
        <v>649</v>
      </c>
      <c r="AN19">
        <v>559</v>
      </c>
      <c r="AO19">
        <v>0</v>
      </c>
      <c r="AP19">
        <v>0</v>
      </c>
      <c r="AQ19" s="8">
        <f t="shared" si="10"/>
        <v>0</v>
      </c>
      <c r="AR19" s="4">
        <f t="shared" si="21"/>
        <v>750</v>
      </c>
      <c r="BU19" s="8">
        <v>559</v>
      </c>
      <c r="BV19" s="8">
        <v>0</v>
      </c>
      <c r="BW19" s="8">
        <v>0</v>
      </c>
      <c r="BX19" s="4">
        <f t="shared" si="12"/>
        <v>559</v>
      </c>
      <c r="BY19">
        <f t="shared" si="22"/>
        <v>0</v>
      </c>
      <c r="BZ19">
        <f t="shared" si="19"/>
        <v>0</v>
      </c>
      <c r="CA19">
        <f t="shared" si="23"/>
        <v>0</v>
      </c>
      <c r="CB19">
        <f t="shared" si="24"/>
        <v>0</v>
      </c>
      <c r="CC19">
        <f t="shared" si="25"/>
        <v>0</v>
      </c>
      <c r="CD19">
        <f t="shared" si="26"/>
        <v>0</v>
      </c>
      <c r="CE19">
        <f t="shared" si="27"/>
        <v>0</v>
      </c>
    </row>
    <row r="20" spans="1:83" ht="14.25">
      <c r="A20" t="s">
        <v>61</v>
      </c>
      <c r="B20">
        <v>19</v>
      </c>
      <c r="C20" t="s">
        <v>62</v>
      </c>
      <c r="D20" s="3">
        <f t="shared" si="2"/>
        <v>168.21428571428572</v>
      </c>
      <c r="E20" s="3">
        <f t="shared" si="3"/>
        <v>166.07142857142858</v>
      </c>
      <c r="F20" s="3">
        <f t="shared" si="4"/>
        <v>165.82142857142858</v>
      </c>
      <c r="G20" s="3">
        <f t="shared" si="5"/>
        <v>184.82142857142858</v>
      </c>
      <c r="H20" s="3">
        <f t="shared" si="0"/>
        <v>171.23214285714286</v>
      </c>
      <c r="I20" s="10">
        <f>'[1]Sheet1'!$W$75</f>
        <v>173.51655844155846</v>
      </c>
      <c r="J20" s="8">
        <v>28</v>
      </c>
      <c r="K20" s="8">
        <v>28</v>
      </c>
      <c r="L20" s="8">
        <v>28</v>
      </c>
      <c r="M20" s="8">
        <f t="shared" si="6"/>
        <v>28</v>
      </c>
      <c r="N20" s="8">
        <f t="shared" si="7"/>
        <v>112</v>
      </c>
      <c r="O20" s="5">
        <f>SUM(874+N20)</f>
        <v>986</v>
      </c>
      <c r="P20">
        <v>256</v>
      </c>
      <c r="Q20">
        <v>256</v>
      </c>
      <c r="R20">
        <v>239</v>
      </c>
      <c r="S20">
        <v>226</v>
      </c>
      <c r="T20">
        <v>234</v>
      </c>
      <c r="U20">
        <v>246</v>
      </c>
      <c r="V20">
        <v>228</v>
      </c>
      <c r="W20">
        <v>214</v>
      </c>
      <c r="X20">
        <v>257</v>
      </c>
      <c r="Y20">
        <v>227</v>
      </c>
      <c r="Z20">
        <v>202</v>
      </c>
      <c r="AA20">
        <v>199</v>
      </c>
      <c r="AB20">
        <v>224</v>
      </c>
      <c r="AC20" s="8">
        <f t="shared" si="8"/>
        <v>240</v>
      </c>
      <c r="AD20" s="4">
        <f t="shared" si="20"/>
        <v>257</v>
      </c>
      <c r="AE20">
        <v>774</v>
      </c>
      <c r="AF20">
        <v>774</v>
      </c>
      <c r="AG20">
        <v>771</v>
      </c>
      <c r="AH20">
        <v>757</v>
      </c>
      <c r="AI20">
        <v>798</v>
      </c>
      <c r="AJ20">
        <v>756</v>
      </c>
      <c r="AK20">
        <v>767</v>
      </c>
      <c r="AL20">
        <v>749</v>
      </c>
      <c r="AM20">
        <v>771</v>
      </c>
      <c r="AN20">
        <v>717</v>
      </c>
      <c r="AO20">
        <v>695</v>
      </c>
      <c r="AP20">
        <v>685</v>
      </c>
      <c r="AQ20" s="8">
        <f t="shared" si="10"/>
        <v>796</v>
      </c>
      <c r="AR20" s="4">
        <f t="shared" si="21"/>
        <v>798</v>
      </c>
      <c r="AS20">
        <v>184</v>
      </c>
      <c r="AT20">
        <v>172</v>
      </c>
      <c r="AU20">
        <v>240</v>
      </c>
      <c r="AV20">
        <v>200</v>
      </c>
      <c r="AW20">
        <v>144</v>
      </c>
      <c r="AX20">
        <v>160</v>
      </c>
      <c r="AY20">
        <v>201</v>
      </c>
      <c r="AZ20">
        <v>173</v>
      </c>
      <c r="BA20">
        <v>135</v>
      </c>
      <c r="BB20">
        <v>167</v>
      </c>
      <c r="BC20">
        <v>191</v>
      </c>
      <c r="BD20">
        <v>178</v>
      </c>
      <c r="BE20">
        <v>213</v>
      </c>
      <c r="BF20">
        <v>169</v>
      </c>
      <c r="BG20">
        <v>163</v>
      </c>
      <c r="BH20">
        <v>215</v>
      </c>
      <c r="BI20">
        <v>187</v>
      </c>
      <c r="BJ20">
        <v>153</v>
      </c>
      <c r="BK20">
        <v>179</v>
      </c>
      <c r="BL20">
        <v>204</v>
      </c>
      <c r="BM20">
        <v>187</v>
      </c>
      <c r="BN20">
        <v>223</v>
      </c>
      <c r="BO20">
        <v>187</v>
      </c>
      <c r="BP20">
        <v>191</v>
      </c>
      <c r="BQ20">
        <v>201</v>
      </c>
      <c r="BR20">
        <v>180</v>
      </c>
      <c r="BS20">
        <v>189</v>
      </c>
      <c r="BT20">
        <v>189</v>
      </c>
      <c r="BU20" s="8">
        <v>4710</v>
      </c>
      <c r="BV20" s="8">
        <v>4650</v>
      </c>
      <c r="BW20" s="8">
        <v>4643</v>
      </c>
      <c r="BX20" s="4">
        <f t="shared" si="12"/>
        <v>19178</v>
      </c>
      <c r="BY20">
        <f t="shared" si="22"/>
        <v>796</v>
      </c>
      <c r="BZ20">
        <f t="shared" si="19"/>
        <v>678</v>
      </c>
      <c r="CA20">
        <f t="shared" si="23"/>
        <v>671</v>
      </c>
      <c r="CB20">
        <f t="shared" si="24"/>
        <v>760</v>
      </c>
      <c r="CC20">
        <f t="shared" si="25"/>
        <v>723</v>
      </c>
      <c r="CD20">
        <f t="shared" si="26"/>
        <v>788</v>
      </c>
      <c r="CE20">
        <f t="shared" si="27"/>
        <v>759</v>
      </c>
    </row>
    <row r="21" spans="1:83" ht="14.25">
      <c r="A21" t="s">
        <v>61</v>
      </c>
      <c r="B21">
        <v>20</v>
      </c>
      <c r="C21" t="s">
        <v>63</v>
      </c>
      <c r="D21" s="3">
        <f t="shared" si="2"/>
        <v>180.96428571428572</v>
      </c>
      <c r="E21" s="3">
        <f t="shared" si="3"/>
        <v>175.60714285714286</v>
      </c>
      <c r="F21" s="3">
        <f t="shared" si="4"/>
        <v>182.28571428571428</v>
      </c>
      <c r="G21" s="3">
        <f t="shared" si="5"/>
        <v>176.21428571428572</v>
      </c>
      <c r="H21" s="3">
        <f t="shared" si="0"/>
        <v>178.76785714285714</v>
      </c>
      <c r="I21" s="10">
        <f>'[1]Sheet1'!$W$51</f>
        <v>180.67630952380952</v>
      </c>
      <c r="J21" s="8">
        <v>28</v>
      </c>
      <c r="K21" s="8">
        <v>28</v>
      </c>
      <c r="L21" s="8">
        <v>28</v>
      </c>
      <c r="M21" s="8">
        <f t="shared" si="6"/>
        <v>28</v>
      </c>
      <c r="N21" s="8">
        <f t="shared" si="7"/>
        <v>112</v>
      </c>
      <c r="O21" s="5">
        <f>SUM(747+N21)</f>
        <v>859</v>
      </c>
      <c r="P21">
        <v>0</v>
      </c>
      <c r="Q21">
        <v>232</v>
      </c>
      <c r="R21">
        <v>277</v>
      </c>
      <c r="S21">
        <v>258</v>
      </c>
      <c r="T21">
        <v>268</v>
      </c>
      <c r="U21">
        <v>233</v>
      </c>
      <c r="V21">
        <v>233</v>
      </c>
      <c r="W21">
        <v>258</v>
      </c>
      <c r="X21">
        <v>248</v>
      </c>
      <c r="Y21">
        <v>289</v>
      </c>
      <c r="Z21">
        <v>265</v>
      </c>
      <c r="AA21">
        <v>210</v>
      </c>
      <c r="AB21">
        <v>226</v>
      </c>
      <c r="AC21" s="8">
        <f t="shared" si="8"/>
        <v>243</v>
      </c>
      <c r="AD21" s="4">
        <f t="shared" si="20"/>
        <v>289</v>
      </c>
      <c r="AE21">
        <v>810</v>
      </c>
      <c r="AF21">
        <v>783</v>
      </c>
      <c r="AG21">
        <v>879</v>
      </c>
      <c r="AH21">
        <v>804</v>
      </c>
      <c r="AI21">
        <v>836</v>
      </c>
      <c r="AJ21">
        <v>776</v>
      </c>
      <c r="AK21">
        <v>843</v>
      </c>
      <c r="AL21">
        <v>817</v>
      </c>
      <c r="AM21">
        <v>877</v>
      </c>
      <c r="AN21">
        <v>792</v>
      </c>
      <c r="AO21">
        <v>739</v>
      </c>
      <c r="AP21">
        <v>810</v>
      </c>
      <c r="AQ21" s="8">
        <f t="shared" si="10"/>
        <v>742</v>
      </c>
      <c r="AR21" s="4">
        <f t="shared" si="21"/>
        <v>879</v>
      </c>
      <c r="AS21">
        <v>147</v>
      </c>
      <c r="AT21">
        <v>165</v>
      </c>
      <c r="AU21">
        <v>201</v>
      </c>
      <c r="AV21">
        <v>161</v>
      </c>
      <c r="AW21">
        <v>177</v>
      </c>
      <c r="AX21">
        <v>179</v>
      </c>
      <c r="AY21">
        <v>144</v>
      </c>
      <c r="AZ21">
        <v>201</v>
      </c>
      <c r="BA21">
        <v>179</v>
      </c>
      <c r="BB21">
        <v>243</v>
      </c>
      <c r="BC21">
        <v>143</v>
      </c>
      <c r="BD21">
        <v>176</v>
      </c>
      <c r="BE21">
        <v>156</v>
      </c>
      <c r="BF21">
        <v>190</v>
      </c>
      <c r="BG21">
        <v>168</v>
      </c>
      <c r="BH21">
        <v>202</v>
      </c>
      <c r="BI21">
        <v>201</v>
      </c>
      <c r="BJ21">
        <v>214</v>
      </c>
      <c r="BK21">
        <v>172</v>
      </c>
      <c r="BL21">
        <v>155</v>
      </c>
      <c r="BM21">
        <v>140</v>
      </c>
      <c r="BN21">
        <v>158</v>
      </c>
      <c r="BO21">
        <v>162</v>
      </c>
      <c r="BP21">
        <v>170</v>
      </c>
      <c r="BQ21">
        <v>174</v>
      </c>
      <c r="BR21">
        <v>182</v>
      </c>
      <c r="BS21">
        <v>204</v>
      </c>
      <c r="BT21">
        <v>170</v>
      </c>
      <c r="BU21" s="8">
        <v>5067</v>
      </c>
      <c r="BV21" s="8">
        <v>4917</v>
      </c>
      <c r="BW21" s="8">
        <v>5104</v>
      </c>
      <c r="BX21" s="4">
        <f t="shared" si="12"/>
        <v>20022</v>
      </c>
      <c r="BY21">
        <f t="shared" si="22"/>
        <v>674</v>
      </c>
      <c r="BZ21">
        <f t="shared" si="19"/>
        <v>701</v>
      </c>
      <c r="CA21">
        <f t="shared" si="23"/>
        <v>741</v>
      </c>
      <c r="CB21">
        <f t="shared" si="24"/>
        <v>716</v>
      </c>
      <c r="CC21">
        <f t="shared" si="25"/>
        <v>742</v>
      </c>
      <c r="CD21">
        <f t="shared" si="26"/>
        <v>630</v>
      </c>
      <c r="CE21">
        <f t="shared" si="27"/>
        <v>730</v>
      </c>
    </row>
    <row r="22" spans="1:83" ht="14.25">
      <c r="A22" t="s">
        <v>61</v>
      </c>
      <c r="B22">
        <v>21</v>
      </c>
      <c r="C22" t="s">
        <v>64</v>
      </c>
      <c r="D22" s="3">
        <f t="shared" si="2"/>
        <v>186.75</v>
      </c>
      <c r="E22" s="3">
        <f t="shared" si="3"/>
        <v>191.125</v>
      </c>
      <c r="F22" s="3" t="e">
        <f t="shared" si="4"/>
        <v>#DIV/0!</v>
      </c>
      <c r="G22" s="3" t="e">
        <f t="shared" si="5"/>
        <v>#DIV/0!</v>
      </c>
      <c r="H22" s="3">
        <f t="shared" si="0"/>
        <v>189.66666666666666</v>
      </c>
      <c r="I22" s="10">
        <f>'[1]Sheet1'!$W$523</f>
        <v>169.94642857142858</v>
      </c>
      <c r="J22" s="8">
        <v>4</v>
      </c>
      <c r="K22" s="8">
        <v>8</v>
      </c>
      <c r="L22" s="8">
        <v>0</v>
      </c>
      <c r="M22" s="8">
        <f t="shared" si="6"/>
        <v>0</v>
      </c>
      <c r="N22" s="8">
        <f t="shared" si="7"/>
        <v>12</v>
      </c>
      <c r="O22" s="5">
        <f>SUM(112+N22)</f>
        <v>124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240</v>
      </c>
      <c r="Z22">
        <v>215</v>
      </c>
      <c r="AA22">
        <v>257</v>
      </c>
      <c r="AB22">
        <v>0</v>
      </c>
      <c r="AC22" s="8">
        <f t="shared" si="8"/>
        <v>0</v>
      </c>
      <c r="AD22" s="4">
        <f t="shared" si="20"/>
        <v>257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787</v>
      </c>
      <c r="AN22">
        <v>747</v>
      </c>
      <c r="AO22">
        <v>824</v>
      </c>
      <c r="AP22">
        <v>0</v>
      </c>
      <c r="AQ22" s="8">
        <f t="shared" si="10"/>
        <v>0</v>
      </c>
      <c r="AR22" s="4">
        <f t="shared" si="21"/>
        <v>824</v>
      </c>
      <c r="BU22" s="8">
        <v>747</v>
      </c>
      <c r="BV22" s="8">
        <v>1529</v>
      </c>
      <c r="BW22" s="8">
        <v>0</v>
      </c>
      <c r="BX22" s="4">
        <f t="shared" si="12"/>
        <v>2276</v>
      </c>
      <c r="BY22">
        <f t="shared" si="22"/>
        <v>0</v>
      </c>
      <c r="BZ22">
        <f t="shared" si="19"/>
        <v>0</v>
      </c>
      <c r="CA22">
        <f t="shared" si="23"/>
        <v>0</v>
      </c>
      <c r="CB22">
        <f t="shared" si="24"/>
        <v>0</v>
      </c>
      <c r="CC22">
        <f t="shared" si="25"/>
        <v>0</v>
      </c>
      <c r="CD22">
        <f t="shared" si="26"/>
        <v>0</v>
      </c>
      <c r="CE22">
        <f t="shared" si="27"/>
        <v>0</v>
      </c>
    </row>
    <row r="23" spans="1:83" ht="14.25">
      <c r="A23" t="s">
        <v>61</v>
      </c>
      <c r="B23">
        <v>22</v>
      </c>
      <c r="C23" t="s">
        <v>51</v>
      </c>
      <c r="D23" s="3" t="e">
        <f t="shared" si="2"/>
        <v>#DIV/0!</v>
      </c>
      <c r="E23" s="3">
        <f t="shared" si="3"/>
        <v>146.75</v>
      </c>
      <c r="F23" s="3">
        <f t="shared" si="4"/>
        <v>170.04166666666666</v>
      </c>
      <c r="G23" s="3">
        <f t="shared" si="5"/>
        <v>165.21428571428572</v>
      </c>
      <c r="H23" s="3">
        <f>SUM(BX23)/(N23)</f>
        <v>165.96428571428572</v>
      </c>
      <c r="I23" s="10">
        <f>'[1]Sheet1'!$W$534</f>
        <v>165.96428571428572</v>
      </c>
      <c r="J23" s="8">
        <v>0</v>
      </c>
      <c r="K23" s="8">
        <v>4</v>
      </c>
      <c r="L23" s="8">
        <v>24</v>
      </c>
      <c r="M23" s="8">
        <f t="shared" si="6"/>
        <v>28</v>
      </c>
      <c r="N23" s="8">
        <f t="shared" si="7"/>
        <v>56</v>
      </c>
      <c r="O23" s="5">
        <f>SUM(4+N23)</f>
        <v>60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177</v>
      </c>
      <c r="Z23">
        <v>0</v>
      </c>
      <c r="AA23">
        <v>170</v>
      </c>
      <c r="AB23">
        <v>223</v>
      </c>
      <c r="AC23" s="8">
        <f t="shared" si="8"/>
        <v>201</v>
      </c>
      <c r="AD23" s="4">
        <f t="shared" si="20"/>
        <v>223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631</v>
      </c>
      <c r="AN23">
        <v>0</v>
      </c>
      <c r="AO23">
        <v>587</v>
      </c>
      <c r="AP23">
        <v>723</v>
      </c>
      <c r="AQ23" s="8">
        <f t="shared" si="10"/>
        <v>725</v>
      </c>
      <c r="AR23" s="4">
        <f t="shared" si="21"/>
        <v>725</v>
      </c>
      <c r="AS23">
        <v>144</v>
      </c>
      <c r="AT23">
        <v>165</v>
      </c>
      <c r="AU23">
        <v>149</v>
      </c>
      <c r="AV23">
        <v>126</v>
      </c>
      <c r="AW23">
        <v>159</v>
      </c>
      <c r="AX23">
        <v>165</v>
      </c>
      <c r="AY23">
        <v>181</v>
      </c>
      <c r="AZ23">
        <v>151</v>
      </c>
      <c r="BA23">
        <v>146</v>
      </c>
      <c r="BB23">
        <v>161</v>
      </c>
      <c r="BC23">
        <v>191</v>
      </c>
      <c r="BD23">
        <v>170</v>
      </c>
      <c r="BE23">
        <v>167</v>
      </c>
      <c r="BF23">
        <v>172</v>
      </c>
      <c r="BG23">
        <v>161</v>
      </c>
      <c r="BH23">
        <v>133</v>
      </c>
      <c r="BI23">
        <v>162</v>
      </c>
      <c r="BJ23">
        <v>143</v>
      </c>
      <c r="BK23">
        <v>188</v>
      </c>
      <c r="BL23">
        <v>151</v>
      </c>
      <c r="BM23">
        <v>188</v>
      </c>
      <c r="BN23">
        <v>189</v>
      </c>
      <c r="BO23">
        <v>138</v>
      </c>
      <c r="BP23">
        <v>201</v>
      </c>
      <c r="BQ23">
        <v>173</v>
      </c>
      <c r="BR23">
        <v>174</v>
      </c>
      <c r="BS23">
        <v>191</v>
      </c>
      <c r="BT23">
        <v>187</v>
      </c>
      <c r="BU23" s="8">
        <v>0</v>
      </c>
      <c r="BV23" s="8">
        <v>587</v>
      </c>
      <c r="BW23" s="8">
        <v>4081</v>
      </c>
      <c r="BX23" s="4">
        <f t="shared" si="12"/>
        <v>9294</v>
      </c>
      <c r="BY23">
        <f t="shared" si="22"/>
        <v>584</v>
      </c>
      <c r="BZ23">
        <f t="shared" si="19"/>
        <v>656</v>
      </c>
      <c r="CA23">
        <f t="shared" si="23"/>
        <v>668</v>
      </c>
      <c r="CB23">
        <f t="shared" si="24"/>
        <v>633</v>
      </c>
      <c r="CC23">
        <f t="shared" si="25"/>
        <v>644</v>
      </c>
      <c r="CD23">
        <f t="shared" si="26"/>
        <v>716</v>
      </c>
      <c r="CE23">
        <f t="shared" si="27"/>
        <v>725</v>
      </c>
    </row>
    <row r="24" spans="1:83" ht="14.25">
      <c r="A24" t="s">
        <v>65</v>
      </c>
      <c r="B24">
        <v>23</v>
      </c>
      <c r="C24" t="s">
        <v>66</v>
      </c>
      <c r="D24" s="3">
        <f t="shared" si="2"/>
        <v>165.07142857142858</v>
      </c>
      <c r="E24" s="3">
        <f t="shared" si="3"/>
        <v>155.25</v>
      </c>
      <c r="F24" s="3">
        <f t="shared" si="4"/>
        <v>160.91666666666666</v>
      </c>
      <c r="G24" s="3">
        <f t="shared" si="5"/>
        <v>162.75</v>
      </c>
      <c r="H24" s="3">
        <f aca="true" t="shared" si="28" ref="H24:H33">SUM(BX24)/(N24)</f>
        <v>161.22115384615384</v>
      </c>
      <c r="I24" s="10">
        <f>'[1]Sheet1'!$W$237</f>
        <v>143.4298827838828</v>
      </c>
      <c r="J24" s="8">
        <v>28</v>
      </c>
      <c r="K24" s="8">
        <v>24</v>
      </c>
      <c r="L24" s="8">
        <v>24</v>
      </c>
      <c r="M24" s="8">
        <f t="shared" si="6"/>
        <v>28</v>
      </c>
      <c r="N24" s="8">
        <f t="shared" si="7"/>
        <v>104</v>
      </c>
      <c r="O24" s="5">
        <f>SUM(1078+N24)</f>
        <v>1182</v>
      </c>
      <c r="P24">
        <v>181</v>
      </c>
      <c r="Q24">
        <v>193</v>
      </c>
      <c r="R24">
        <v>173</v>
      </c>
      <c r="S24">
        <v>225</v>
      </c>
      <c r="T24">
        <v>221</v>
      </c>
      <c r="U24">
        <v>266</v>
      </c>
      <c r="V24">
        <v>266</v>
      </c>
      <c r="W24">
        <v>212</v>
      </c>
      <c r="X24">
        <v>236</v>
      </c>
      <c r="Y24">
        <v>211</v>
      </c>
      <c r="Z24">
        <v>232</v>
      </c>
      <c r="AA24">
        <v>189</v>
      </c>
      <c r="AB24">
        <v>204</v>
      </c>
      <c r="AC24" s="8">
        <f t="shared" si="8"/>
        <v>214</v>
      </c>
      <c r="AD24" s="4">
        <f t="shared" si="20"/>
        <v>266</v>
      </c>
      <c r="AE24">
        <v>602</v>
      </c>
      <c r="AF24">
        <v>605</v>
      </c>
      <c r="AG24">
        <v>789</v>
      </c>
      <c r="AH24">
        <v>697</v>
      </c>
      <c r="AI24">
        <v>837</v>
      </c>
      <c r="AJ24">
        <v>760</v>
      </c>
      <c r="AK24">
        <v>692</v>
      </c>
      <c r="AL24">
        <v>851</v>
      </c>
      <c r="AM24">
        <v>725</v>
      </c>
      <c r="AN24">
        <v>716</v>
      </c>
      <c r="AO24">
        <v>690</v>
      </c>
      <c r="AP24">
        <v>713</v>
      </c>
      <c r="AQ24" s="8">
        <f t="shared" si="10"/>
        <v>677</v>
      </c>
      <c r="AR24" s="4">
        <f t="shared" si="21"/>
        <v>851</v>
      </c>
      <c r="AS24">
        <v>159</v>
      </c>
      <c r="AT24">
        <v>170</v>
      </c>
      <c r="AU24">
        <v>167</v>
      </c>
      <c r="AV24">
        <v>136</v>
      </c>
      <c r="AW24">
        <v>179</v>
      </c>
      <c r="AX24">
        <v>133</v>
      </c>
      <c r="AY24">
        <v>149</v>
      </c>
      <c r="AZ24">
        <v>190</v>
      </c>
      <c r="BA24">
        <v>214</v>
      </c>
      <c r="BB24">
        <v>141</v>
      </c>
      <c r="BC24">
        <v>173</v>
      </c>
      <c r="BD24">
        <v>140</v>
      </c>
      <c r="BE24">
        <v>146</v>
      </c>
      <c r="BF24">
        <v>169</v>
      </c>
      <c r="BG24">
        <v>177</v>
      </c>
      <c r="BH24">
        <v>185</v>
      </c>
      <c r="BI24">
        <v>148</v>
      </c>
      <c r="BJ24">
        <v>169</v>
      </c>
      <c r="BK24">
        <v>178</v>
      </c>
      <c r="BL24">
        <v>171</v>
      </c>
      <c r="BM24">
        <v>124</v>
      </c>
      <c r="BN24">
        <v>145</v>
      </c>
      <c r="BO24">
        <v>184</v>
      </c>
      <c r="BP24">
        <v>146</v>
      </c>
      <c r="BQ24">
        <v>180</v>
      </c>
      <c r="BR24">
        <v>169</v>
      </c>
      <c r="BS24">
        <v>147</v>
      </c>
      <c r="BT24">
        <v>168</v>
      </c>
      <c r="BU24" s="8">
        <v>4622</v>
      </c>
      <c r="BV24" s="8">
        <v>3726</v>
      </c>
      <c r="BW24" s="8">
        <v>3862</v>
      </c>
      <c r="BX24" s="4">
        <f t="shared" si="12"/>
        <v>16767</v>
      </c>
      <c r="BY24">
        <f t="shared" si="22"/>
        <v>632</v>
      </c>
      <c r="BZ24">
        <f aca="true" t="shared" si="29" ref="BZ24:BZ33">SUM(AW24:AZ24)</f>
        <v>651</v>
      </c>
      <c r="CA24">
        <f t="shared" si="23"/>
        <v>668</v>
      </c>
      <c r="CB24">
        <f t="shared" si="24"/>
        <v>677</v>
      </c>
      <c r="CC24">
        <f t="shared" si="25"/>
        <v>666</v>
      </c>
      <c r="CD24">
        <f t="shared" si="26"/>
        <v>599</v>
      </c>
      <c r="CE24">
        <f t="shared" si="27"/>
        <v>664</v>
      </c>
    </row>
    <row r="25" spans="1:83" ht="14.25">
      <c r="A25" t="s">
        <v>65</v>
      </c>
      <c r="B25">
        <v>24</v>
      </c>
      <c r="C25" t="s">
        <v>67</v>
      </c>
      <c r="D25" s="3">
        <f t="shared" si="2"/>
        <v>174.20833333333334</v>
      </c>
      <c r="E25" s="3">
        <f t="shared" si="3"/>
        <v>160.03571428571428</v>
      </c>
      <c r="F25" s="3">
        <f t="shared" si="4"/>
        <v>162.625</v>
      </c>
      <c r="G25" s="3">
        <f t="shared" si="5"/>
        <v>149.78571428571428</v>
      </c>
      <c r="H25" s="3">
        <f t="shared" si="28"/>
        <v>161.02083333333334</v>
      </c>
      <c r="I25" s="10">
        <f>'[1]Sheet1'!$W$211</f>
        <v>148.95758547008546</v>
      </c>
      <c r="J25" s="8">
        <v>24</v>
      </c>
      <c r="K25" s="8">
        <v>28</v>
      </c>
      <c r="L25" s="8">
        <v>16</v>
      </c>
      <c r="M25" s="8">
        <f t="shared" si="6"/>
        <v>28</v>
      </c>
      <c r="N25" s="8">
        <f t="shared" si="7"/>
        <v>96</v>
      </c>
      <c r="O25" s="5">
        <f>SUM(793+N25)</f>
        <v>889</v>
      </c>
      <c r="P25">
        <v>199</v>
      </c>
      <c r="Q25">
        <v>196</v>
      </c>
      <c r="R25">
        <v>224</v>
      </c>
      <c r="S25">
        <v>211</v>
      </c>
      <c r="T25">
        <v>206</v>
      </c>
      <c r="U25">
        <v>248</v>
      </c>
      <c r="V25">
        <v>210</v>
      </c>
      <c r="W25">
        <v>257</v>
      </c>
      <c r="X25">
        <v>241</v>
      </c>
      <c r="Y25">
        <v>255</v>
      </c>
      <c r="Z25">
        <v>216</v>
      </c>
      <c r="AA25">
        <v>215</v>
      </c>
      <c r="AB25">
        <v>210</v>
      </c>
      <c r="AC25" s="8">
        <f t="shared" si="8"/>
        <v>201</v>
      </c>
      <c r="AD25" s="4">
        <f t="shared" si="20"/>
        <v>257</v>
      </c>
      <c r="AE25">
        <v>632</v>
      </c>
      <c r="AF25">
        <v>673</v>
      </c>
      <c r="AG25">
        <v>712</v>
      </c>
      <c r="AH25">
        <v>670</v>
      </c>
      <c r="AI25">
        <v>763</v>
      </c>
      <c r="AJ25">
        <v>772</v>
      </c>
      <c r="AK25">
        <v>679</v>
      </c>
      <c r="AL25">
        <v>825</v>
      </c>
      <c r="AM25">
        <v>759</v>
      </c>
      <c r="AN25">
        <v>730</v>
      </c>
      <c r="AO25">
        <v>700</v>
      </c>
      <c r="AP25">
        <v>739</v>
      </c>
      <c r="AQ25" s="8">
        <f t="shared" si="10"/>
        <v>637</v>
      </c>
      <c r="AR25" s="4">
        <f t="shared" si="21"/>
        <v>825</v>
      </c>
      <c r="AS25">
        <v>145</v>
      </c>
      <c r="AT25">
        <v>119</v>
      </c>
      <c r="AU25">
        <v>201</v>
      </c>
      <c r="AV25">
        <v>166</v>
      </c>
      <c r="AW25">
        <v>182</v>
      </c>
      <c r="AX25">
        <v>182</v>
      </c>
      <c r="AY25">
        <v>126</v>
      </c>
      <c r="AZ25">
        <v>147</v>
      </c>
      <c r="BA25">
        <v>136</v>
      </c>
      <c r="BB25">
        <v>169</v>
      </c>
      <c r="BC25">
        <v>133</v>
      </c>
      <c r="BD25">
        <v>110</v>
      </c>
      <c r="BE25">
        <v>176</v>
      </c>
      <c r="BF25">
        <v>177</v>
      </c>
      <c r="BG25">
        <v>154</v>
      </c>
      <c r="BH25">
        <v>121</v>
      </c>
      <c r="BI25">
        <v>179</v>
      </c>
      <c r="BJ25">
        <v>127</v>
      </c>
      <c r="BK25">
        <v>164</v>
      </c>
      <c r="BL25">
        <v>141</v>
      </c>
      <c r="BM25">
        <v>137</v>
      </c>
      <c r="BN25">
        <v>125</v>
      </c>
      <c r="BO25">
        <v>156</v>
      </c>
      <c r="BP25">
        <v>147</v>
      </c>
      <c r="BQ25">
        <v>145</v>
      </c>
      <c r="BR25">
        <v>170</v>
      </c>
      <c r="BS25">
        <v>125</v>
      </c>
      <c r="BT25">
        <v>134</v>
      </c>
      <c r="BU25" s="8">
        <v>4181</v>
      </c>
      <c r="BV25" s="8">
        <v>4481</v>
      </c>
      <c r="BW25" s="8">
        <v>2602</v>
      </c>
      <c r="BX25" s="4">
        <f t="shared" si="12"/>
        <v>15458</v>
      </c>
      <c r="BY25">
        <f t="shared" si="22"/>
        <v>631</v>
      </c>
      <c r="BZ25">
        <f t="shared" si="29"/>
        <v>637</v>
      </c>
      <c r="CA25">
        <f t="shared" si="23"/>
        <v>548</v>
      </c>
      <c r="CB25">
        <f t="shared" si="24"/>
        <v>628</v>
      </c>
      <c r="CC25">
        <f t="shared" si="25"/>
        <v>611</v>
      </c>
      <c r="CD25">
        <f t="shared" si="26"/>
        <v>565</v>
      </c>
      <c r="CE25">
        <f t="shared" si="27"/>
        <v>574</v>
      </c>
    </row>
    <row r="26" spans="1:83" ht="14.25">
      <c r="A26" t="s">
        <v>65</v>
      </c>
      <c r="B26">
        <v>25</v>
      </c>
      <c r="C26" t="s">
        <v>68</v>
      </c>
      <c r="D26" s="3">
        <f t="shared" si="2"/>
        <v>140.32142857142858</v>
      </c>
      <c r="E26" s="3">
        <f t="shared" si="3"/>
        <v>145.41666666666666</v>
      </c>
      <c r="F26" s="3">
        <f t="shared" si="4"/>
        <v>162.54166666666666</v>
      </c>
      <c r="G26" s="3">
        <f t="shared" si="5"/>
        <v>144.39285714285714</v>
      </c>
      <c r="H26" s="3">
        <f t="shared" si="28"/>
        <v>147.72115384615384</v>
      </c>
      <c r="I26" s="10">
        <f>'[1]Sheet1'!$W$227</f>
        <v>144.58460622710624</v>
      </c>
      <c r="J26" s="8">
        <v>28</v>
      </c>
      <c r="K26" s="8">
        <v>24</v>
      </c>
      <c r="L26" s="8">
        <v>24</v>
      </c>
      <c r="M26" s="8">
        <f t="shared" si="6"/>
        <v>28</v>
      </c>
      <c r="N26" s="8">
        <f t="shared" si="7"/>
        <v>104</v>
      </c>
      <c r="O26" s="5">
        <f>SUM(945+N26)</f>
        <v>1049</v>
      </c>
      <c r="P26">
        <v>192</v>
      </c>
      <c r="Q26">
        <v>218</v>
      </c>
      <c r="R26">
        <v>232</v>
      </c>
      <c r="S26">
        <v>223</v>
      </c>
      <c r="T26">
        <v>247</v>
      </c>
      <c r="U26">
        <v>222</v>
      </c>
      <c r="V26">
        <v>243</v>
      </c>
      <c r="W26">
        <v>199</v>
      </c>
      <c r="X26">
        <v>204</v>
      </c>
      <c r="Y26">
        <v>187</v>
      </c>
      <c r="Z26">
        <v>168</v>
      </c>
      <c r="AA26">
        <v>212</v>
      </c>
      <c r="AB26">
        <v>209</v>
      </c>
      <c r="AC26" s="8">
        <f t="shared" si="8"/>
        <v>188</v>
      </c>
      <c r="AD26" s="4">
        <f t="shared" si="20"/>
        <v>247</v>
      </c>
      <c r="AE26">
        <v>662</v>
      </c>
      <c r="AF26">
        <v>699</v>
      </c>
      <c r="AG26">
        <v>770</v>
      </c>
      <c r="AH26">
        <v>730</v>
      </c>
      <c r="AI26">
        <v>753</v>
      </c>
      <c r="AJ26">
        <v>755</v>
      </c>
      <c r="AK26">
        <v>719</v>
      </c>
      <c r="AL26">
        <v>647</v>
      </c>
      <c r="AM26">
        <v>646</v>
      </c>
      <c r="AN26">
        <v>601</v>
      </c>
      <c r="AO26">
        <v>657</v>
      </c>
      <c r="AP26">
        <v>723</v>
      </c>
      <c r="AQ26" s="8">
        <f t="shared" si="10"/>
        <v>608</v>
      </c>
      <c r="AR26" s="4">
        <f t="shared" si="21"/>
        <v>770</v>
      </c>
      <c r="AS26">
        <v>164</v>
      </c>
      <c r="AT26">
        <v>123</v>
      </c>
      <c r="AU26">
        <v>146</v>
      </c>
      <c r="AV26">
        <v>158</v>
      </c>
      <c r="AW26">
        <v>115</v>
      </c>
      <c r="AX26">
        <v>146</v>
      </c>
      <c r="AY26">
        <v>131</v>
      </c>
      <c r="AZ26">
        <v>95</v>
      </c>
      <c r="BA26">
        <v>171</v>
      </c>
      <c r="BB26">
        <v>124</v>
      </c>
      <c r="BC26">
        <v>139</v>
      </c>
      <c r="BD26">
        <v>149</v>
      </c>
      <c r="BE26">
        <v>169</v>
      </c>
      <c r="BF26">
        <v>134</v>
      </c>
      <c r="BG26">
        <v>156</v>
      </c>
      <c r="BH26">
        <v>122</v>
      </c>
      <c r="BI26">
        <v>125</v>
      </c>
      <c r="BJ26">
        <v>137</v>
      </c>
      <c r="BK26">
        <v>179</v>
      </c>
      <c r="BL26">
        <v>148</v>
      </c>
      <c r="BM26">
        <v>148</v>
      </c>
      <c r="BN26">
        <v>188</v>
      </c>
      <c r="BO26">
        <v>144</v>
      </c>
      <c r="BP26">
        <v>128</v>
      </c>
      <c r="BQ26">
        <v>145</v>
      </c>
      <c r="BR26">
        <v>160</v>
      </c>
      <c r="BS26">
        <v>141</v>
      </c>
      <c r="BT26">
        <v>158</v>
      </c>
      <c r="BU26" s="8">
        <v>3929</v>
      </c>
      <c r="BV26" s="8">
        <v>3490</v>
      </c>
      <c r="BW26" s="8">
        <v>3901</v>
      </c>
      <c r="BX26" s="4">
        <f t="shared" si="12"/>
        <v>15363</v>
      </c>
      <c r="BY26">
        <f t="shared" si="22"/>
        <v>591</v>
      </c>
      <c r="BZ26">
        <f t="shared" si="29"/>
        <v>487</v>
      </c>
      <c r="CA26">
        <f t="shared" si="23"/>
        <v>583</v>
      </c>
      <c r="CB26">
        <f t="shared" si="24"/>
        <v>581</v>
      </c>
      <c r="CC26">
        <f t="shared" si="25"/>
        <v>589</v>
      </c>
      <c r="CD26">
        <f t="shared" si="26"/>
        <v>608</v>
      </c>
      <c r="CE26">
        <f t="shared" si="27"/>
        <v>604</v>
      </c>
    </row>
    <row r="27" spans="1:83" ht="14.25">
      <c r="A27" t="s">
        <v>65</v>
      </c>
      <c r="B27">
        <v>26</v>
      </c>
      <c r="C27" t="s">
        <v>69</v>
      </c>
      <c r="D27" s="3">
        <f t="shared" si="2"/>
        <v>174</v>
      </c>
      <c r="E27" s="3" t="e">
        <f t="shared" si="3"/>
        <v>#DIV/0!</v>
      </c>
      <c r="F27" s="3" t="e">
        <f t="shared" si="4"/>
        <v>#DIV/0!</v>
      </c>
      <c r="G27" s="3" t="e">
        <f t="shared" si="5"/>
        <v>#DIV/0!</v>
      </c>
      <c r="H27" s="3">
        <f t="shared" si="28"/>
        <v>174</v>
      </c>
      <c r="I27" s="10">
        <f>'[1]Sheet1'!$W$84</f>
        <v>173.11166666666668</v>
      </c>
      <c r="J27" s="8">
        <v>4</v>
      </c>
      <c r="K27" s="8">
        <v>0</v>
      </c>
      <c r="L27" s="8">
        <v>0</v>
      </c>
      <c r="M27" s="8">
        <f t="shared" si="6"/>
        <v>0</v>
      </c>
      <c r="N27" s="8">
        <f t="shared" si="7"/>
        <v>4</v>
      </c>
      <c r="O27" s="5">
        <f>SUM(773+N27)</f>
        <v>777</v>
      </c>
      <c r="P27">
        <v>279</v>
      </c>
      <c r="Q27">
        <v>246</v>
      </c>
      <c r="R27">
        <v>246</v>
      </c>
      <c r="S27">
        <v>267</v>
      </c>
      <c r="T27">
        <v>228</v>
      </c>
      <c r="U27">
        <v>212</v>
      </c>
      <c r="V27">
        <v>210</v>
      </c>
      <c r="W27">
        <v>0</v>
      </c>
      <c r="X27">
        <v>202</v>
      </c>
      <c r="Y27">
        <v>190</v>
      </c>
      <c r="Z27">
        <v>206</v>
      </c>
      <c r="AA27">
        <v>0</v>
      </c>
      <c r="AB27">
        <v>0</v>
      </c>
      <c r="AC27" s="8">
        <f t="shared" si="8"/>
        <v>0</v>
      </c>
      <c r="AD27" s="4">
        <f t="shared" si="20"/>
        <v>279</v>
      </c>
      <c r="AE27">
        <v>801</v>
      </c>
      <c r="AF27">
        <v>790</v>
      </c>
      <c r="AG27">
        <v>917</v>
      </c>
      <c r="AH27">
        <v>808</v>
      </c>
      <c r="AI27">
        <v>750</v>
      </c>
      <c r="AJ27">
        <v>702</v>
      </c>
      <c r="AK27">
        <v>0</v>
      </c>
      <c r="AL27">
        <v>730</v>
      </c>
      <c r="AM27">
        <v>669</v>
      </c>
      <c r="AN27">
        <v>696</v>
      </c>
      <c r="AO27">
        <v>0</v>
      </c>
      <c r="AP27">
        <v>0</v>
      </c>
      <c r="AQ27" s="8">
        <f t="shared" si="10"/>
        <v>0</v>
      </c>
      <c r="AR27" s="4">
        <f t="shared" si="21"/>
        <v>917</v>
      </c>
      <c r="BU27" s="8">
        <v>696</v>
      </c>
      <c r="BV27" s="8">
        <v>0</v>
      </c>
      <c r="BW27" s="8">
        <v>0</v>
      </c>
      <c r="BX27" s="4">
        <f t="shared" si="12"/>
        <v>696</v>
      </c>
      <c r="BY27">
        <f t="shared" si="22"/>
        <v>0</v>
      </c>
      <c r="BZ27">
        <f t="shared" si="29"/>
        <v>0</v>
      </c>
      <c r="CA27">
        <f t="shared" si="23"/>
        <v>0</v>
      </c>
      <c r="CB27">
        <f t="shared" si="24"/>
        <v>0</v>
      </c>
      <c r="CC27">
        <f t="shared" si="25"/>
        <v>0</v>
      </c>
      <c r="CD27">
        <f t="shared" si="26"/>
        <v>0</v>
      </c>
      <c r="CE27">
        <f t="shared" si="27"/>
        <v>0</v>
      </c>
    </row>
    <row r="28" spans="1:83" ht="14.25">
      <c r="A28" t="s">
        <v>65</v>
      </c>
      <c r="B28">
        <v>27</v>
      </c>
      <c r="C28" t="s">
        <v>70</v>
      </c>
      <c r="D28" s="3" t="e">
        <f t="shared" si="2"/>
        <v>#DIV/0!</v>
      </c>
      <c r="E28" s="3">
        <f t="shared" si="3"/>
        <v>156</v>
      </c>
      <c r="F28" s="3" t="e">
        <f t="shared" si="4"/>
        <v>#DIV/0!</v>
      </c>
      <c r="G28" s="3" t="e">
        <f t="shared" si="5"/>
        <v>#DIV/0!</v>
      </c>
      <c r="H28" s="3">
        <f t="shared" si="28"/>
        <v>156</v>
      </c>
      <c r="I28" s="10">
        <f>'[1]Sheet1'!$W$179</f>
        <v>152.67</v>
      </c>
      <c r="J28" s="8">
        <v>0</v>
      </c>
      <c r="K28" s="8">
        <v>8</v>
      </c>
      <c r="L28" s="8">
        <v>0</v>
      </c>
      <c r="M28" s="8">
        <f t="shared" si="6"/>
        <v>0</v>
      </c>
      <c r="N28" s="8">
        <f t="shared" si="7"/>
        <v>8</v>
      </c>
      <c r="O28" s="5">
        <f>SUM(130+N28)</f>
        <v>138</v>
      </c>
      <c r="P28">
        <v>0</v>
      </c>
      <c r="Q28">
        <v>198</v>
      </c>
      <c r="R28">
        <v>203</v>
      </c>
      <c r="S28">
        <v>200</v>
      </c>
      <c r="T28">
        <v>0</v>
      </c>
      <c r="U28">
        <v>231</v>
      </c>
      <c r="V28">
        <v>194</v>
      </c>
      <c r="W28">
        <v>0</v>
      </c>
      <c r="X28">
        <v>191</v>
      </c>
      <c r="Y28">
        <v>171</v>
      </c>
      <c r="Z28">
        <v>0</v>
      </c>
      <c r="AA28">
        <v>191</v>
      </c>
      <c r="AB28">
        <v>0</v>
      </c>
      <c r="AC28" s="8">
        <f t="shared" si="8"/>
        <v>0</v>
      </c>
      <c r="AD28" s="4">
        <f t="shared" si="20"/>
        <v>231</v>
      </c>
      <c r="AE28">
        <v>628</v>
      </c>
      <c r="AF28">
        <v>712</v>
      </c>
      <c r="AG28">
        <v>672</v>
      </c>
      <c r="AH28">
        <v>0</v>
      </c>
      <c r="AI28">
        <v>801</v>
      </c>
      <c r="AJ28">
        <v>618</v>
      </c>
      <c r="AK28">
        <v>0</v>
      </c>
      <c r="AL28">
        <v>667</v>
      </c>
      <c r="AM28">
        <v>323</v>
      </c>
      <c r="AN28">
        <v>0</v>
      </c>
      <c r="AO28">
        <v>633</v>
      </c>
      <c r="AP28">
        <v>0</v>
      </c>
      <c r="AQ28" s="8">
        <f t="shared" si="10"/>
        <v>0</v>
      </c>
      <c r="AR28" s="4">
        <f t="shared" si="21"/>
        <v>801</v>
      </c>
      <c r="BU28" s="8">
        <v>0</v>
      </c>
      <c r="BV28" s="8">
        <v>1248</v>
      </c>
      <c r="BW28" s="8">
        <v>0</v>
      </c>
      <c r="BX28" s="4">
        <f t="shared" si="12"/>
        <v>1248</v>
      </c>
      <c r="BY28">
        <f t="shared" si="22"/>
        <v>0</v>
      </c>
      <c r="BZ28">
        <f t="shared" si="29"/>
        <v>0</v>
      </c>
      <c r="CA28">
        <f t="shared" si="23"/>
        <v>0</v>
      </c>
      <c r="CB28">
        <f t="shared" si="24"/>
        <v>0</v>
      </c>
      <c r="CC28">
        <f t="shared" si="25"/>
        <v>0</v>
      </c>
      <c r="CD28">
        <f t="shared" si="26"/>
        <v>0</v>
      </c>
      <c r="CE28">
        <f t="shared" si="27"/>
        <v>0</v>
      </c>
    </row>
    <row r="29" spans="1:83" ht="14.25">
      <c r="A29" t="s">
        <v>71</v>
      </c>
      <c r="B29">
        <v>28</v>
      </c>
      <c r="C29" t="s">
        <v>72</v>
      </c>
      <c r="D29" s="3">
        <f t="shared" si="2"/>
        <v>177.25</v>
      </c>
      <c r="E29" s="3">
        <f t="shared" si="3"/>
        <v>175</v>
      </c>
      <c r="F29" s="3">
        <f t="shared" si="4"/>
        <v>187.04166666666666</v>
      </c>
      <c r="G29" s="3">
        <f t="shared" si="5"/>
        <v>165.875</v>
      </c>
      <c r="H29" s="3">
        <f t="shared" si="28"/>
        <v>176.24</v>
      </c>
      <c r="I29" s="10">
        <f>'[1]Sheet1'!$W$92</f>
        <v>172.4956108597285</v>
      </c>
      <c r="J29" s="8">
        <v>24</v>
      </c>
      <c r="K29" s="8">
        <v>28</v>
      </c>
      <c r="L29" s="8">
        <v>24</v>
      </c>
      <c r="M29" s="8">
        <f t="shared" si="6"/>
        <v>24</v>
      </c>
      <c r="N29" s="8">
        <f t="shared" si="7"/>
        <v>100</v>
      </c>
      <c r="O29" s="5">
        <f>SUM(1027+N29)</f>
        <v>1127</v>
      </c>
      <c r="P29">
        <v>256</v>
      </c>
      <c r="Q29">
        <v>247</v>
      </c>
      <c r="R29">
        <v>226</v>
      </c>
      <c r="S29">
        <v>253</v>
      </c>
      <c r="T29">
        <v>244</v>
      </c>
      <c r="U29">
        <v>276</v>
      </c>
      <c r="V29">
        <v>247</v>
      </c>
      <c r="W29">
        <v>235</v>
      </c>
      <c r="X29">
        <v>202</v>
      </c>
      <c r="Y29">
        <v>236</v>
      </c>
      <c r="Z29">
        <v>223</v>
      </c>
      <c r="AA29">
        <v>213</v>
      </c>
      <c r="AB29">
        <v>234</v>
      </c>
      <c r="AC29" s="8">
        <f t="shared" si="8"/>
        <v>212</v>
      </c>
      <c r="AD29" s="4">
        <f t="shared" si="20"/>
        <v>276</v>
      </c>
      <c r="AE29">
        <v>796</v>
      </c>
      <c r="AF29">
        <v>832</v>
      </c>
      <c r="AG29">
        <v>774</v>
      </c>
      <c r="AH29">
        <v>852</v>
      </c>
      <c r="AI29">
        <v>832</v>
      </c>
      <c r="AJ29">
        <v>812</v>
      </c>
      <c r="AK29">
        <v>772</v>
      </c>
      <c r="AL29">
        <v>711</v>
      </c>
      <c r="AM29">
        <v>849</v>
      </c>
      <c r="AN29">
        <v>767</v>
      </c>
      <c r="AO29">
        <v>760</v>
      </c>
      <c r="AP29">
        <v>814</v>
      </c>
      <c r="AQ29" s="8">
        <f t="shared" si="10"/>
        <v>738</v>
      </c>
      <c r="AR29" s="4">
        <f t="shared" si="21"/>
        <v>852</v>
      </c>
      <c r="AW29">
        <v>161</v>
      </c>
      <c r="AX29">
        <v>129</v>
      </c>
      <c r="AY29">
        <v>166</v>
      </c>
      <c r="AZ29">
        <v>141</v>
      </c>
      <c r="BA29">
        <v>181</v>
      </c>
      <c r="BB29">
        <v>189</v>
      </c>
      <c r="BC29">
        <v>160</v>
      </c>
      <c r="BD29">
        <v>205</v>
      </c>
      <c r="BE29">
        <v>165</v>
      </c>
      <c r="BF29">
        <v>146</v>
      </c>
      <c r="BG29">
        <v>125</v>
      </c>
      <c r="BH29">
        <v>175</v>
      </c>
      <c r="BI29">
        <v>195</v>
      </c>
      <c r="BJ29">
        <v>212</v>
      </c>
      <c r="BK29">
        <v>161</v>
      </c>
      <c r="BL29">
        <v>170</v>
      </c>
      <c r="BM29">
        <v>125</v>
      </c>
      <c r="BN29">
        <v>160</v>
      </c>
      <c r="BO29">
        <v>159</v>
      </c>
      <c r="BP29">
        <v>212</v>
      </c>
      <c r="BQ29">
        <v>156</v>
      </c>
      <c r="BR29">
        <v>152</v>
      </c>
      <c r="BS29">
        <v>165</v>
      </c>
      <c r="BT29">
        <v>171</v>
      </c>
      <c r="BU29" s="8">
        <v>4254</v>
      </c>
      <c r="BV29" s="8">
        <v>4900</v>
      </c>
      <c r="BW29" s="8">
        <v>4489</v>
      </c>
      <c r="BX29" s="4">
        <f t="shared" si="12"/>
        <v>17624</v>
      </c>
      <c r="BY29">
        <f t="shared" si="22"/>
        <v>0</v>
      </c>
      <c r="BZ29">
        <f t="shared" si="29"/>
        <v>597</v>
      </c>
      <c r="CA29">
        <f t="shared" si="23"/>
        <v>735</v>
      </c>
      <c r="CB29">
        <f t="shared" si="24"/>
        <v>611</v>
      </c>
      <c r="CC29">
        <f t="shared" si="25"/>
        <v>738</v>
      </c>
      <c r="CD29">
        <f t="shared" si="26"/>
        <v>656</v>
      </c>
      <c r="CE29">
        <f t="shared" si="27"/>
        <v>644</v>
      </c>
    </row>
    <row r="30" spans="1:90" ht="14.25">
      <c r="A30" t="s">
        <v>71</v>
      </c>
      <c r="B30">
        <v>29</v>
      </c>
      <c r="C30" t="s">
        <v>73</v>
      </c>
      <c r="D30" s="3">
        <f t="shared" si="2"/>
        <v>173.6315789473684</v>
      </c>
      <c r="E30" s="3">
        <f t="shared" si="3"/>
        <v>170.25</v>
      </c>
      <c r="F30" s="3">
        <f t="shared" si="4"/>
        <v>175.2</v>
      </c>
      <c r="G30" s="3">
        <f t="shared" si="5"/>
        <v>171.9</v>
      </c>
      <c r="H30" s="3">
        <f t="shared" si="28"/>
        <v>173.17910447761193</v>
      </c>
      <c r="I30" s="10">
        <f>'[1]Sheet1'!$W$201</f>
        <v>157.13757801899592</v>
      </c>
      <c r="J30" s="8">
        <v>19</v>
      </c>
      <c r="K30" s="8">
        <v>8</v>
      </c>
      <c r="L30" s="8">
        <v>20</v>
      </c>
      <c r="M30" s="8">
        <f t="shared" si="6"/>
        <v>20</v>
      </c>
      <c r="N30" s="8">
        <f t="shared" si="7"/>
        <v>67</v>
      </c>
      <c r="O30" s="5">
        <f>SUM(398+N30)</f>
        <v>465</v>
      </c>
      <c r="P30">
        <v>0</v>
      </c>
      <c r="Q30">
        <v>212</v>
      </c>
      <c r="R30">
        <v>186</v>
      </c>
      <c r="S30">
        <v>214</v>
      </c>
      <c r="T30">
        <v>203</v>
      </c>
      <c r="U30">
        <v>211</v>
      </c>
      <c r="V30">
        <v>0</v>
      </c>
      <c r="W30">
        <v>224</v>
      </c>
      <c r="X30">
        <v>254</v>
      </c>
      <c r="Y30">
        <v>255</v>
      </c>
      <c r="Z30">
        <v>214</v>
      </c>
      <c r="AA30">
        <v>236</v>
      </c>
      <c r="AB30">
        <v>208</v>
      </c>
      <c r="AC30" s="8">
        <f t="shared" si="8"/>
        <v>215</v>
      </c>
      <c r="AD30" s="4">
        <f t="shared" si="20"/>
        <v>255</v>
      </c>
      <c r="AE30">
        <v>684</v>
      </c>
      <c r="AF30">
        <v>661</v>
      </c>
      <c r="AG30">
        <v>684</v>
      </c>
      <c r="AH30">
        <v>734</v>
      </c>
      <c r="AI30">
        <v>776</v>
      </c>
      <c r="AJ30">
        <v>0</v>
      </c>
      <c r="AK30">
        <v>704</v>
      </c>
      <c r="AL30">
        <v>874</v>
      </c>
      <c r="AM30">
        <v>825</v>
      </c>
      <c r="AN30">
        <v>736</v>
      </c>
      <c r="AO30">
        <v>697</v>
      </c>
      <c r="AP30">
        <v>754</v>
      </c>
      <c r="AQ30" s="8">
        <f t="shared" si="10"/>
        <v>714</v>
      </c>
      <c r="AR30" s="4">
        <f t="shared" si="21"/>
        <v>874</v>
      </c>
      <c r="BA30">
        <v>169</v>
      </c>
      <c r="BB30">
        <v>138</v>
      </c>
      <c r="BC30">
        <v>160</v>
      </c>
      <c r="BD30">
        <v>173</v>
      </c>
      <c r="BE30">
        <v>168</v>
      </c>
      <c r="BF30">
        <v>191</v>
      </c>
      <c r="BG30">
        <v>201</v>
      </c>
      <c r="BH30">
        <v>154</v>
      </c>
      <c r="BI30">
        <v>169</v>
      </c>
      <c r="BJ30">
        <v>178</v>
      </c>
      <c r="BK30">
        <v>169</v>
      </c>
      <c r="BL30">
        <v>170</v>
      </c>
      <c r="BM30">
        <v>161</v>
      </c>
      <c r="BN30">
        <v>156</v>
      </c>
      <c r="BO30">
        <v>180</v>
      </c>
      <c r="BP30">
        <v>215</v>
      </c>
      <c r="BQ30">
        <v>166</v>
      </c>
      <c r="BR30">
        <v>152</v>
      </c>
      <c r="BS30">
        <v>180</v>
      </c>
      <c r="BT30">
        <v>188</v>
      </c>
      <c r="BU30" s="8">
        <v>3299</v>
      </c>
      <c r="BV30" s="8">
        <v>1362</v>
      </c>
      <c r="BW30" s="8">
        <v>3504</v>
      </c>
      <c r="BX30" s="4">
        <f t="shared" si="12"/>
        <v>11603</v>
      </c>
      <c r="BY30">
        <f t="shared" si="22"/>
        <v>0</v>
      </c>
      <c r="BZ30">
        <f t="shared" si="29"/>
        <v>0</v>
      </c>
      <c r="CA30">
        <f t="shared" si="23"/>
        <v>640</v>
      </c>
      <c r="CB30">
        <f t="shared" si="24"/>
        <v>714</v>
      </c>
      <c r="CC30">
        <f t="shared" si="25"/>
        <v>686</v>
      </c>
      <c r="CD30">
        <f t="shared" si="26"/>
        <v>712</v>
      </c>
      <c r="CE30">
        <f t="shared" si="27"/>
        <v>686</v>
      </c>
      <c r="CH30">
        <f>SUM(AW30:AZ30)</f>
        <v>0</v>
      </c>
      <c r="CL30">
        <f>SUM(BM30:BP30)</f>
        <v>712</v>
      </c>
    </row>
    <row r="31" spans="1:83" ht="14.25">
      <c r="A31" t="s">
        <v>71</v>
      </c>
      <c r="B31">
        <v>30</v>
      </c>
      <c r="C31" t="s">
        <v>74</v>
      </c>
      <c r="D31" s="3">
        <f t="shared" si="2"/>
        <v>166.75</v>
      </c>
      <c r="E31" s="3" t="e">
        <f t="shared" si="3"/>
        <v>#DIV/0!</v>
      </c>
      <c r="F31" s="3">
        <f t="shared" si="4"/>
        <v>182.66666666666666</v>
      </c>
      <c r="G31" s="3">
        <f t="shared" si="5"/>
        <v>134.625</v>
      </c>
      <c r="H31" s="3">
        <f t="shared" si="28"/>
        <v>164</v>
      </c>
      <c r="I31" s="10">
        <f>'[1]Sheet1'!$W$109</f>
        <v>168.21237037037037</v>
      </c>
      <c r="J31" s="8">
        <v>4</v>
      </c>
      <c r="K31" s="8">
        <v>0</v>
      </c>
      <c r="L31" s="8">
        <v>12</v>
      </c>
      <c r="M31" s="8">
        <f t="shared" si="6"/>
        <v>8</v>
      </c>
      <c r="N31" s="8">
        <f t="shared" si="7"/>
        <v>24</v>
      </c>
      <c r="O31" s="5">
        <f>SUM(1048+N31)</f>
        <v>1072</v>
      </c>
      <c r="P31">
        <v>236</v>
      </c>
      <c r="Q31">
        <v>257</v>
      </c>
      <c r="R31">
        <v>259</v>
      </c>
      <c r="S31">
        <v>266</v>
      </c>
      <c r="T31">
        <v>255</v>
      </c>
      <c r="U31">
        <v>254</v>
      </c>
      <c r="V31">
        <v>269</v>
      </c>
      <c r="W31">
        <v>255</v>
      </c>
      <c r="X31">
        <v>245</v>
      </c>
      <c r="Y31">
        <v>236</v>
      </c>
      <c r="Z31">
        <v>186</v>
      </c>
      <c r="AA31">
        <v>0</v>
      </c>
      <c r="AB31">
        <v>233</v>
      </c>
      <c r="AC31" s="8">
        <f t="shared" si="8"/>
        <v>165</v>
      </c>
      <c r="AD31" s="4">
        <f t="shared" si="20"/>
        <v>269</v>
      </c>
      <c r="AE31">
        <v>884</v>
      </c>
      <c r="AF31">
        <v>831</v>
      </c>
      <c r="AG31">
        <v>850</v>
      </c>
      <c r="AH31">
        <v>880</v>
      </c>
      <c r="AI31">
        <v>886</v>
      </c>
      <c r="AJ31">
        <v>802</v>
      </c>
      <c r="AK31">
        <v>824</v>
      </c>
      <c r="AL31">
        <v>812</v>
      </c>
      <c r="AM31">
        <v>791</v>
      </c>
      <c r="AN31">
        <v>667</v>
      </c>
      <c r="AO31">
        <v>0</v>
      </c>
      <c r="AP31">
        <v>771</v>
      </c>
      <c r="AQ31" s="8">
        <f t="shared" si="10"/>
        <v>568</v>
      </c>
      <c r="AR31" s="4">
        <f t="shared" si="21"/>
        <v>886</v>
      </c>
      <c r="AW31">
        <v>159</v>
      </c>
      <c r="AX31">
        <v>165</v>
      </c>
      <c r="AY31">
        <v>109</v>
      </c>
      <c r="AZ31">
        <v>135</v>
      </c>
      <c r="BE31">
        <v>119</v>
      </c>
      <c r="BF31">
        <v>128</v>
      </c>
      <c r="BG31">
        <v>143</v>
      </c>
      <c r="BH31">
        <v>119</v>
      </c>
      <c r="BU31" s="8">
        <v>667</v>
      </c>
      <c r="BV31" s="8">
        <v>0</v>
      </c>
      <c r="BW31" s="8">
        <v>2192</v>
      </c>
      <c r="BX31" s="4">
        <f t="shared" si="12"/>
        <v>3936</v>
      </c>
      <c r="BY31">
        <f t="shared" si="22"/>
        <v>0</v>
      </c>
      <c r="BZ31">
        <f t="shared" si="29"/>
        <v>568</v>
      </c>
      <c r="CA31">
        <f t="shared" si="23"/>
        <v>0</v>
      </c>
      <c r="CB31">
        <f t="shared" si="24"/>
        <v>509</v>
      </c>
      <c r="CC31">
        <f t="shared" si="25"/>
        <v>0</v>
      </c>
      <c r="CD31">
        <f t="shared" si="26"/>
        <v>0</v>
      </c>
      <c r="CE31">
        <f t="shared" si="27"/>
        <v>0</v>
      </c>
    </row>
    <row r="32" spans="1:83" ht="14.25">
      <c r="A32" t="s">
        <v>71</v>
      </c>
      <c r="B32">
        <v>31</v>
      </c>
      <c r="C32" t="s">
        <v>75</v>
      </c>
      <c r="D32" s="3" t="e">
        <f t="shared" si="2"/>
        <v>#DIV/0!</v>
      </c>
      <c r="E32" s="3" t="e">
        <f t="shared" si="3"/>
        <v>#DIV/0!</v>
      </c>
      <c r="F32" s="3">
        <f t="shared" si="4"/>
        <v>83</v>
      </c>
      <c r="G32" s="3" t="e">
        <f t="shared" si="5"/>
        <v>#DIV/0!</v>
      </c>
      <c r="H32" s="3">
        <f t="shared" si="28"/>
        <v>83</v>
      </c>
      <c r="I32" s="10">
        <v>0</v>
      </c>
      <c r="J32" s="8">
        <v>0</v>
      </c>
      <c r="K32" s="8">
        <v>0</v>
      </c>
      <c r="L32" s="8">
        <v>4</v>
      </c>
      <c r="M32" s="8">
        <f t="shared" si="6"/>
        <v>0</v>
      </c>
      <c r="N32" s="8">
        <f t="shared" si="7"/>
        <v>4</v>
      </c>
      <c r="O32" s="5">
        <f>SUM(0+N32)</f>
        <v>4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117</v>
      </c>
      <c r="AC32" s="8">
        <f t="shared" si="8"/>
        <v>0</v>
      </c>
      <c r="AD32" s="4">
        <f t="shared" si="20"/>
        <v>117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332</v>
      </c>
      <c r="AQ32" s="8">
        <f t="shared" si="10"/>
        <v>0</v>
      </c>
      <c r="AR32" s="4">
        <f t="shared" si="21"/>
        <v>332</v>
      </c>
      <c r="BU32" s="8">
        <v>0</v>
      </c>
      <c r="BV32" s="8">
        <v>0</v>
      </c>
      <c r="BW32" s="8">
        <v>332</v>
      </c>
      <c r="BX32" s="4">
        <f t="shared" si="12"/>
        <v>332</v>
      </c>
      <c r="BY32">
        <f t="shared" si="22"/>
        <v>0</v>
      </c>
      <c r="BZ32">
        <f t="shared" si="29"/>
        <v>0</v>
      </c>
      <c r="CA32">
        <f t="shared" si="23"/>
        <v>0</v>
      </c>
      <c r="CB32">
        <f t="shared" si="24"/>
        <v>0</v>
      </c>
      <c r="CC32">
        <f t="shared" si="25"/>
        <v>0</v>
      </c>
      <c r="CD32">
        <f t="shared" si="26"/>
        <v>0</v>
      </c>
      <c r="CE32">
        <f t="shared" si="27"/>
        <v>0</v>
      </c>
    </row>
    <row r="33" spans="1:83" ht="14.25">
      <c r="A33" t="s">
        <v>27</v>
      </c>
      <c r="B33">
        <v>32</v>
      </c>
      <c r="C33" t="s">
        <v>95</v>
      </c>
      <c r="D33" s="3" t="e">
        <f t="shared" si="2"/>
        <v>#DIV/0!</v>
      </c>
      <c r="E33" s="3" t="e">
        <f t="shared" si="3"/>
        <v>#DIV/0!</v>
      </c>
      <c r="F33" s="3" t="e">
        <f t="shared" si="4"/>
        <v>#DIV/0!</v>
      </c>
      <c r="G33" s="3">
        <f t="shared" si="5"/>
        <v>176.25</v>
      </c>
      <c r="H33" s="3">
        <f t="shared" si="28"/>
        <v>176.25</v>
      </c>
      <c r="I33" s="10">
        <v>0</v>
      </c>
      <c r="J33" s="8">
        <v>0</v>
      </c>
      <c r="K33" s="8">
        <v>0</v>
      </c>
      <c r="L33" s="8">
        <v>0</v>
      </c>
      <c r="M33" s="8">
        <f t="shared" si="6"/>
        <v>24</v>
      </c>
      <c r="N33" s="8">
        <f t="shared" si="7"/>
        <v>24</v>
      </c>
      <c r="O33" s="5">
        <f>SUM(0+N33)</f>
        <v>24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 s="8">
        <f t="shared" si="8"/>
        <v>247</v>
      </c>
      <c r="AD33" s="4">
        <f t="shared" si="20"/>
        <v>247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 s="8">
        <f t="shared" si="10"/>
        <v>749</v>
      </c>
      <c r="AR33" s="4">
        <f t="shared" si="21"/>
        <v>749</v>
      </c>
      <c r="AS33">
        <v>198</v>
      </c>
      <c r="AT33">
        <v>166</v>
      </c>
      <c r="AU33">
        <v>179</v>
      </c>
      <c r="AV33">
        <v>170</v>
      </c>
      <c r="AW33">
        <v>158</v>
      </c>
      <c r="AX33">
        <v>171</v>
      </c>
      <c r="AY33">
        <v>173</v>
      </c>
      <c r="AZ33">
        <v>247</v>
      </c>
      <c r="BA33">
        <v>177</v>
      </c>
      <c r="BB33">
        <v>189</v>
      </c>
      <c r="BC33">
        <v>168</v>
      </c>
      <c r="BD33">
        <v>194</v>
      </c>
      <c r="BE33">
        <v>134</v>
      </c>
      <c r="BF33">
        <v>207</v>
      </c>
      <c r="BG33">
        <v>213</v>
      </c>
      <c r="BH33">
        <v>165</v>
      </c>
      <c r="BI33">
        <v>158</v>
      </c>
      <c r="BJ33">
        <v>201</v>
      </c>
      <c r="BK33">
        <v>158</v>
      </c>
      <c r="BL33">
        <v>167</v>
      </c>
      <c r="BQ33">
        <v>166</v>
      </c>
      <c r="BR33">
        <v>180</v>
      </c>
      <c r="BS33">
        <v>173</v>
      </c>
      <c r="BT33">
        <v>118</v>
      </c>
      <c r="BU33" s="8">
        <v>0</v>
      </c>
      <c r="BV33" s="8">
        <v>0</v>
      </c>
      <c r="BW33" s="8">
        <v>0</v>
      </c>
      <c r="BX33" s="4">
        <f t="shared" si="12"/>
        <v>4230</v>
      </c>
      <c r="BY33">
        <f t="shared" si="22"/>
        <v>713</v>
      </c>
      <c r="BZ33">
        <f t="shared" si="29"/>
        <v>749</v>
      </c>
      <c r="CA33">
        <f t="shared" si="23"/>
        <v>728</v>
      </c>
      <c r="CB33">
        <f t="shared" si="24"/>
        <v>719</v>
      </c>
      <c r="CC33">
        <f t="shared" si="25"/>
        <v>684</v>
      </c>
      <c r="CD33">
        <f t="shared" si="26"/>
        <v>0</v>
      </c>
      <c r="CE33">
        <f t="shared" si="27"/>
        <v>637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9.28125" style="0" customWidth="1"/>
    <col min="2" max="2" width="23.00390625" style="0" customWidth="1"/>
    <col min="3" max="3" width="19.28125" style="0" customWidth="1"/>
    <col min="4" max="4" width="11.7109375" style="0" customWidth="1"/>
    <col min="5" max="8" width="11.28125" style="0" customWidth="1"/>
  </cols>
  <sheetData>
    <row r="1" spans="1:15" ht="14.25">
      <c r="A1" s="1" t="s">
        <v>0</v>
      </c>
      <c r="B1" s="1" t="s">
        <v>5</v>
      </c>
      <c r="C1" s="1" t="s">
        <v>1</v>
      </c>
      <c r="D1" s="1" t="s">
        <v>39</v>
      </c>
      <c r="E1" s="1" t="s">
        <v>40</v>
      </c>
      <c r="F1" s="1" t="s">
        <v>41</v>
      </c>
      <c r="G1" s="1" t="s">
        <v>42</v>
      </c>
      <c r="H1" s="1" t="s">
        <v>43</v>
      </c>
      <c r="I1" s="1" t="s">
        <v>10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10</v>
      </c>
    </row>
    <row r="2" spans="1:15" ht="14.25">
      <c r="A2">
        <v>1</v>
      </c>
      <c r="B2" t="s">
        <v>26</v>
      </c>
      <c r="C2" t="s">
        <v>24</v>
      </c>
      <c r="D2">
        <v>215</v>
      </c>
      <c r="E2">
        <v>201</v>
      </c>
      <c r="F2">
        <v>237</v>
      </c>
      <c r="G2">
        <v>209</v>
      </c>
      <c r="H2" s="4">
        <f>MAX(D2:G2)</f>
        <v>237</v>
      </c>
      <c r="I2" s="5">
        <v>278</v>
      </c>
      <c r="J2">
        <v>774</v>
      </c>
      <c r="K2">
        <v>703</v>
      </c>
      <c r="L2">
        <v>762</v>
      </c>
      <c r="M2">
        <v>705</v>
      </c>
      <c r="N2" s="4">
        <f>MAX(J2:M2)</f>
        <v>774</v>
      </c>
      <c r="O2" s="5">
        <v>820</v>
      </c>
    </row>
    <row r="3" spans="1:15" ht="14.25">
      <c r="A3">
        <v>2</v>
      </c>
      <c r="B3" t="s">
        <v>21</v>
      </c>
      <c r="C3" t="s">
        <v>22</v>
      </c>
      <c r="D3">
        <v>245</v>
      </c>
      <c r="E3">
        <v>279</v>
      </c>
      <c r="F3">
        <v>225</v>
      </c>
      <c r="G3">
        <v>236</v>
      </c>
      <c r="H3" s="4">
        <f aca="true" t="shared" si="0" ref="H3:H33">MAX(D3:G3)</f>
        <v>279</v>
      </c>
      <c r="I3" s="5">
        <v>279</v>
      </c>
      <c r="J3">
        <v>788</v>
      </c>
      <c r="K3">
        <v>786</v>
      </c>
      <c r="L3">
        <v>796</v>
      </c>
      <c r="M3">
        <v>783</v>
      </c>
      <c r="N3" s="4">
        <f aca="true" t="shared" si="1" ref="N3:N33">MAX(J3:M3)</f>
        <v>796</v>
      </c>
      <c r="O3" s="5">
        <v>848</v>
      </c>
    </row>
    <row r="4" spans="1:15" ht="14.25">
      <c r="A4">
        <v>3</v>
      </c>
      <c r="B4" t="s">
        <v>21</v>
      </c>
      <c r="C4" t="s">
        <v>23</v>
      </c>
      <c r="D4">
        <v>207</v>
      </c>
      <c r="E4">
        <v>226</v>
      </c>
      <c r="F4">
        <v>215</v>
      </c>
      <c r="G4">
        <v>225</v>
      </c>
      <c r="H4" s="4">
        <f t="shared" si="0"/>
        <v>226</v>
      </c>
      <c r="I4" s="5">
        <v>226</v>
      </c>
      <c r="J4">
        <v>729</v>
      </c>
      <c r="K4">
        <v>772</v>
      </c>
      <c r="L4">
        <v>769</v>
      </c>
      <c r="M4">
        <v>729</v>
      </c>
      <c r="N4" s="4">
        <f t="shared" si="1"/>
        <v>772</v>
      </c>
      <c r="O4" s="5">
        <v>772</v>
      </c>
    </row>
    <row r="5" spans="1:15" ht="14.25">
      <c r="A5">
        <v>4</v>
      </c>
      <c r="B5" t="s">
        <v>21</v>
      </c>
      <c r="C5" t="s">
        <v>20</v>
      </c>
      <c r="D5">
        <v>206</v>
      </c>
      <c r="E5">
        <v>205</v>
      </c>
      <c r="F5">
        <v>215</v>
      </c>
      <c r="G5">
        <v>195</v>
      </c>
      <c r="H5" s="4">
        <f t="shared" si="0"/>
        <v>215</v>
      </c>
      <c r="I5" s="5">
        <v>257</v>
      </c>
      <c r="J5">
        <v>714</v>
      </c>
      <c r="K5">
        <v>682</v>
      </c>
      <c r="L5">
        <v>732</v>
      </c>
      <c r="M5">
        <v>676</v>
      </c>
      <c r="N5" s="4">
        <f t="shared" si="1"/>
        <v>732</v>
      </c>
      <c r="O5" s="5">
        <v>772</v>
      </c>
    </row>
    <row r="6" spans="1:15" ht="14.25">
      <c r="A6">
        <v>5</v>
      </c>
      <c r="B6" t="s">
        <v>27</v>
      </c>
      <c r="C6" t="s">
        <v>28</v>
      </c>
      <c r="D6">
        <v>246</v>
      </c>
      <c r="E6">
        <v>227</v>
      </c>
      <c r="F6">
        <v>267</v>
      </c>
      <c r="G6">
        <v>247</v>
      </c>
      <c r="H6" s="4">
        <f t="shared" si="0"/>
        <v>267</v>
      </c>
      <c r="I6" s="5">
        <v>287</v>
      </c>
      <c r="J6">
        <v>824</v>
      </c>
      <c r="K6">
        <v>850</v>
      </c>
      <c r="L6">
        <v>922</v>
      </c>
      <c r="M6">
        <v>834</v>
      </c>
      <c r="N6" s="4">
        <f t="shared" si="1"/>
        <v>922</v>
      </c>
      <c r="O6" s="5">
        <v>941</v>
      </c>
    </row>
    <row r="7" spans="1:15" ht="14.25">
      <c r="A7">
        <v>6</v>
      </c>
      <c r="B7" t="s">
        <v>27</v>
      </c>
      <c r="C7" t="s">
        <v>29</v>
      </c>
      <c r="D7">
        <v>243</v>
      </c>
      <c r="E7">
        <v>210</v>
      </c>
      <c r="F7">
        <v>225</v>
      </c>
      <c r="G7">
        <v>231</v>
      </c>
      <c r="H7" s="4">
        <f t="shared" si="0"/>
        <v>243</v>
      </c>
      <c r="I7" s="5">
        <v>267</v>
      </c>
      <c r="J7">
        <v>754</v>
      </c>
      <c r="K7">
        <v>720</v>
      </c>
      <c r="L7">
        <v>779</v>
      </c>
      <c r="M7">
        <v>817</v>
      </c>
      <c r="N7" s="4">
        <f t="shared" si="1"/>
        <v>817</v>
      </c>
      <c r="O7" s="5">
        <v>861</v>
      </c>
    </row>
    <row r="8" spans="1:15" ht="14.25">
      <c r="A8">
        <v>7</v>
      </c>
      <c r="B8" t="s">
        <v>27</v>
      </c>
      <c r="C8" t="s">
        <v>30</v>
      </c>
      <c r="D8">
        <v>170</v>
      </c>
      <c r="E8">
        <v>0</v>
      </c>
      <c r="F8">
        <v>0</v>
      </c>
      <c r="G8">
        <v>0</v>
      </c>
      <c r="H8" s="4">
        <f t="shared" si="0"/>
        <v>170</v>
      </c>
      <c r="I8" s="5">
        <v>234</v>
      </c>
      <c r="J8">
        <v>629</v>
      </c>
      <c r="K8">
        <v>0</v>
      </c>
      <c r="L8">
        <v>0</v>
      </c>
      <c r="M8">
        <v>0</v>
      </c>
      <c r="N8" s="4">
        <f t="shared" si="1"/>
        <v>629</v>
      </c>
      <c r="O8" s="5">
        <v>821</v>
      </c>
    </row>
    <row r="9" spans="1:15" ht="14.25">
      <c r="A9">
        <v>8</v>
      </c>
      <c r="B9" t="s">
        <v>27</v>
      </c>
      <c r="C9" t="s">
        <v>31</v>
      </c>
      <c r="D9">
        <v>114</v>
      </c>
      <c r="E9">
        <v>0</v>
      </c>
      <c r="F9">
        <v>0</v>
      </c>
      <c r="G9">
        <v>0</v>
      </c>
      <c r="H9" s="4">
        <f t="shared" si="0"/>
        <v>114</v>
      </c>
      <c r="I9" s="5">
        <v>114</v>
      </c>
      <c r="J9">
        <v>391</v>
      </c>
      <c r="K9">
        <v>0</v>
      </c>
      <c r="L9">
        <v>0</v>
      </c>
      <c r="M9">
        <v>0</v>
      </c>
      <c r="N9" s="4">
        <f t="shared" si="1"/>
        <v>391</v>
      </c>
      <c r="O9" s="5">
        <v>391</v>
      </c>
    </row>
    <row r="10" spans="1:15" ht="14.25">
      <c r="A10">
        <v>9</v>
      </c>
      <c r="B10" t="s">
        <v>27</v>
      </c>
      <c r="C10" t="s">
        <v>44</v>
      </c>
      <c r="D10">
        <v>0</v>
      </c>
      <c r="E10">
        <v>216</v>
      </c>
      <c r="F10">
        <v>257</v>
      </c>
      <c r="G10">
        <v>226</v>
      </c>
      <c r="H10" s="4">
        <f t="shared" si="0"/>
        <v>257</v>
      </c>
      <c r="I10" s="5">
        <v>257</v>
      </c>
      <c r="J10">
        <v>0</v>
      </c>
      <c r="K10">
        <v>787</v>
      </c>
      <c r="L10">
        <v>909</v>
      </c>
      <c r="M10">
        <v>795</v>
      </c>
      <c r="N10" s="4">
        <f t="shared" si="1"/>
        <v>909</v>
      </c>
      <c r="O10" s="5">
        <v>909</v>
      </c>
    </row>
    <row r="11" spans="1:15" ht="14.25">
      <c r="A11">
        <v>10</v>
      </c>
      <c r="B11" t="s">
        <v>45</v>
      </c>
      <c r="C11" t="s">
        <v>46</v>
      </c>
      <c r="D11">
        <v>215</v>
      </c>
      <c r="E11">
        <v>243</v>
      </c>
      <c r="F11">
        <v>233</v>
      </c>
      <c r="G11">
        <v>257</v>
      </c>
      <c r="H11" s="4">
        <f t="shared" si="0"/>
        <v>257</v>
      </c>
      <c r="I11" s="5">
        <v>259</v>
      </c>
      <c r="J11">
        <v>795</v>
      </c>
      <c r="K11">
        <v>824</v>
      </c>
      <c r="L11">
        <v>819</v>
      </c>
      <c r="M11">
        <v>746</v>
      </c>
      <c r="N11" s="4">
        <f t="shared" si="1"/>
        <v>824</v>
      </c>
      <c r="O11" s="5">
        <v>868</v>
      </c>
    </row>
    <row r="12" spans="1:15" ht="14.25">
      <c r="A12">
        <v>11</v>
      </c>
      <c r="B12" t="s">
        <v>45</v>
      </c>
      <c r="C12" t="s">
        <v>47</v>
      </c>
      <c r="D12">
        <v>199</v>
      </c>
      <c r="E12">
        <v>194</v>
      </c>
      <c r="F12">
        <v>257</v>
      </c>
      <c r="G12">
        <v>215</v>
      </c>
      <c r="H12" s="4">
        <f t="shared" si="0"/>
        <v>257</v>
      </c>
      <c r="I12" s="5">
        <v>290</v>
      </c>
      <c r="J12">
        <v>692</v>
      </c>
      <c r="K12">
        <v>686</v>
      </c>
      <c r="L12">
        <v>889</v>
      </c>
      <c r="M12">
        <v>746</v>
      </c>
      <c r="N12" s="4">
        <f t="shared" si="1"/>
        <v>889</v>
      </c>
      <c r="O12" s="5">
        <v>931</v>
      </c>
    </row>
    <row r="13" spans="1:15" ht="14.25">
      <c r="A13">
        <v>12</v>
      </c>
      <c r="B13" t="s">
        <v>45</v>
      </c>
      <c r="C13" t="s">
        <v>48</v>
      </c>
      <c r="D13">
        <v>219</v>
      </c>
      <c r="E13">
        <v>220</v>
      </c>
      <c r="F13">
        <v>249</v>
      </c>
      <c r="G13">
        <v>200</v>
      </c>
      <c r="H13" s="4">
        <f t="shared" si="0"/>
        <v>249</v>
      </c>
      <c r="I13" s="5">
        <v>249</v>
      </c>
      <c r="J13">
        <v>684</v>
      </c>
      <c r="K13">
        <v>747</v>
      </c>
      <c r="L13">
        <v>756</v>
      </c>
      <c r="M13">
        <v>629</v>
      </c>
      <c r="N13" s="4">
        <f t="shared" si="1"/>
        <v>756</v>
      </c>
      <c r="O13" s="5">
        <v>756</v>
      </c>
    </row>
    <row r="14" spans="1:15" ht="14.25">
      <c r="A14">
        <v>13</v>
      </c>
      <c r="B14" t="s">
        <v>45</v>
      </c>
      <c r="C14" t="s">
        <v>49</v>
      </c>
      <c r="D14">
        <v>0</v>
      </c>
      <c r="E14">
        <v>245</v>
      </c>
      <c r="F14">
        <v>222</v>
      </c>
      <c r="G14">
        <v>156</v>
      </c>
      <c r="H14" s="4">
        <f t="shared" si="0"/>
        <v>245</v>
      </c>
      <c r="I14" s="5">
        <v>268</v>
      </c>
      <c r="J14">
        <v>0</v>
      </c>
      <c r="K14">
        <v>728</v>
      </c>
      <c r="L14">
        <v>739</v>
      </c>
      <c r="M14">
        <v>308</v>
      </c>
      <c r="N14" s="4">
        <f t="shared" si="1"/>
        <v>739</v>
      </c>
      <c r="O14" s="5">
        <v>832</v>
      </c>
    </row>
    <row r="15" spans="1:15" ht="14.25">
      <c r="A15">
        <v>14</v>
      </c>
      <c r="B15" t="s">
        <v>50</v>
      </c>
      <c r="C15" t="s">
        <v>56</v>
      </c>
      <c r="D15">
        <v>0</v>
      </c>
      <c r="E15">
        <v>0</v>
      </c>
      <c r="F15">
        <v>211</v>
      </c>
      <c r="G15">
        <v>0</v>
      </c>
      <c r="H15" s="4">
        <f t="shared" si="0"/>
        <v>211</v>
      </c>
      <c r="I15" s="5">
        <v>241</v>
      </c>
      <c r="J15">
        <v>0</v>
      </c>
      <c r="K15">
        <v>0</v>
      </c>
      <c r="L15">
        <v>688</v>
      </c>
      <c r="M15">
        <v>0</v>
      </c>
      <c r="N15" s="4">
        <f t="shared" si="1"/>
        <v>688</v>
      </c>
      <c r="O15" s="5">
        <v>833</v>
      </c>
    </row>
    <row r="16" spans="1:15" ht="14.25">
      <c r="A16">
        <v>15</v>
      </c>
      <c r="B16" t="s">
        <v>27</v>
      </c>
      <c r="C16" t="s">
        <v>94</v>
      </c>
      <c r="D16">
        <v>0</v>
      </c>
      <c r="E16">
        <v>0</v>
      </c>
      <c r="F16">
        <v>81</v>
      </c>
      <c r="G16">
        <v>0</v>
      </c>
      <c r="H16" s="4">
        <f t="shared" si="0"/>
        <v>81</v>
      </c>
      <c r="I16" s="5">
        <v>81</v>
      </c>
      <c r="J16">
        <v>0</v>
      </c>
      <c r="K16">
        <v>0</v>
      </c>
      <c r="L16">
        <v>265</v>
      </c>
      <c r="M16">
        <v>0</v>
      </c>
      <c r="N16" s="4">
        <f t="shared" si="1"/>
        <v>265</v>
      </c>
      <c r="O16" s="5">
        <v>265</v>
      </c>
    </row>
    <row r="17" spans="1:15" ht="14.25">
      <c r="A17">
        <v>16</v>
      </c>
      <c r="B17" t="s">
        <v>57</v>
      </c>
      <c r="C17" t="s">
        <v>58</v>
      </c>
      <c r="D17">
        <v>213</v>
      </c>
      <c r="E17">
        <v>217</v>
      </c>
      <c r="F17">
        <v>236</v>
      </c>
      <c r="G17">
        <v>210</v>
      </c>
      <c r="H17" s="4">
        <f t="shared" si="0"/>
        <v>236</v>
      </c>
      <c r="I17" s="5">
        <v>238</v>
      </c>
      <c r="J17">
        <v>736</v>
      </c>
      <c r="K17">
        <v>708</v>
      </c>
      <c r="L17">
        <v>774</v>
      </c>
      <c r="M17">
        <v>746</v>
      </c>
      <c r="N17" s="4">
        <f t="shared" si="1"/>
        <v>774</v>
      </c>
      <c r="O17" s="5">
        <v>774</v>
      </c>
    </row>
    <row r="18" spans="1:15" ht="14.25">
      <c r="A18">
        <v>17</v>
      </c>
      <c r="B18" t="s">
        <v>57</v>
      </c>
      <c r="C18" t="s">
        <v>59</v>
      </c>
      <c r="D18">
        <v>218</v>
      </c>
      <c r="E18">
        <v>245</v>
      </c>
      <c r="F18">
        <v>242</v>
      </c>
      <c r="G18">
        <v>245</v>
      </c>
      <c r="H18" s="4">
        <f t="shared" si="0"/>
        <v>245</v>
      </c>
      <c r="I18" s="5">
        <v>290</v>
      </c>
      <c r="J18">
        <v>787</v>
      </c>
      <c r="K18">
        <v>769</v>
      </c>
      <c r="L18">
        <v>818</v>
      </c>
      <c r="M18">
        <v>806</v>
      </c>
      <c r="N18" s="4">
        <f t="shared" si="1"/>
        <v>818</v>
      </c>
      <c r="O18" s="5">
        <v>874</v>
      </c>
    </row>
    <row r="19" spans="1:15" ht="14.25">
      <c r="A19">
        <v>18</v>
      </c>
      <c r="B19" t="s">
        <v>57</v>
      </c>
      <c r="C19" t="s">
        <v>60</v>
      </c>
      <c r="D19">
        <v>192</v>
      </c>
      <c r="E19">
        <v>0</v>
      </c>
      <c r="F19">
        <v>0</v>
      </c>
      <c r="G19">
        <v>0</v>
      </c>
      <c r="H19" s="4">
        <f t="shared" si="0"/>
        <v>192</v>
      </c>
      <c r="I19" s="5">
        <v>227</v>
      </c>
      <c r="J19">
        <v>559</v>
      </c>
      <c r="K19">
        <v>0</v>
      </c>
      <c r="L19">
        <v>0</v>
      </c>
      <c r="M19">
        <v>0</v>
      </c>
      <c r="N19" s="4">
        <f t="shared" si="1"/>
        <v>559</v>
      </c>
      <c r="O19" s="5">
        <v>750</v>
      </c>
    </row>
    <row r="20" spans="1:15" ht="14.25">
      <c r="A20">
        <v>19</v>
      </c>
      <c r="B20" t="s">
        <v>61</v>
      </c>
      <c r="C20" t="s">
        <v>62</v>
      </c>
      <c r="D20">
        <v>202</v>
      </c>
      <c r="E20">
        <v>199</v>
      </c>
      <c r="F20">
        <v>224</v>
      </c>
      <c r="G20">
        <v>240</v>
      </c>
      <c r="H20" s="4">
        <f t="shared" si="0"/>
        <v>240</v>
      </c>
      <c r="I20" s="5">
        <v>257</v>
      </c>
      <c r="J20">
        <v>717</v>
      </c>
      <c r="K20">
        <v>695</v>
      </c>
      <c r="L20">
        <v>685</v>
      </c>
      <c r="M20">
        <v>796</v>
      </c>
      <c r="N20" s="4">
        <f t="shared" si="1"/>
        <v>796</v>
      </c>
      <c r="O20" s="5">
        <v>798</v>
      </c>
    </row>
    <row r="21" spans="1:15" ht="14.25">
      <c r="A21">
        <v>20</v>
      </c>
      <c r="B21" t="s">
        <v>61</v>
      </c>
      <c r="C21" t="s">
        <v>63</v>
      </c>
      <c r="D21">
        <v>265</v>
      </c>
      <c r="E21">
        <v>210</v>
      </c>
      <c r="F21">
        <v>226</v>
      </c>
      <c r="G21">
        <v>243</v>
      </c>
      <c r="H21" s="4">
        <f t="shared" si="0"/>
        <v>265</v>
      </c>
      <c r="I21" s="5">
        <v>289</v>
      </c>
      <c r="J21">
        <v>792</v>
      </c>
      <c r="K21">
        <v>739</v>
      </c>
      <c r="L21">
        <v>810</v>
      </c>
      <c r="M21">
        <v>742</v>
      </c>
      <c r="N21" s="4">
        <f t="shared" si="1"/>
        <v>810</v>
      </c>
      <c r="O21" s="5">
        <v>879</v>
      </c>
    </row>
    <row r="22" spans="1:15" ht="14.25">
      <c r="A22">
        <v>21</v>
      </c>
      <c r="B22" t="s">
        <v>61</v>
      </c>
      <c r="C22" t="s">
        <v>64</v>
      </c>
      <c r="D22">
        <v>215</v>
      </c>
      <c r="E22">
        <v>257</v>
      </c>
      <c r="F22">
        <v>0</v>
      </c>
      <c r="G22">
        <v>0</v>
      </c>
      <c r="H22" s="4">
        <f t="shared" si="0"/>
        <v>257</v>
      </c>
      <c r="I22" s="5">
        <v>257</v>
      </c>
      <c r="J22">
        <v>747</v>
      </c>
      <c r="K22">
        <v>824</v>
      </c>
      <c r="L22">
        <v>0</v>
      </c>
      <c r="M22">
        <v>0</v>
      </c>
      <c r="N22" s="4">
        <f t="shared" si="1"/>
        <v>824</v>
      </c>
      <c r="O22" s="5">
        <v>824</v>
      </c>
    </row>
    <row r="23" spans="1:15" ht="14.25">
      <c r="A23">
        <v>22</v>
      </c>
      <c r="B23" t="s">
        <v>61</v>
      </c>
      <c r="C23" t="s">
        <v>51</v>
      </c>
      <c r="D23">
        <v>0</v>
      </c>
      <c r="E23">
        <v>170</v>
      </c>
      <c r="F23">
        <v>223</v>
      </c>
      <c r="G23">
        <v>201</v>
      </c>
      <c r="H23" s="4">
        <f t="shared" si="0"/>
        <v>223</v>
      </c>
      <c r="I23" s="5">
        <v>223</v>
      </c>
      <c r="J23">
        <v>0</v>
      </c>
      <c r="K23">
        <v>587</v>
      </c>
      <c r="L23">
        <v>723</v>
      </c>
      <c r="M23">
        <v>725</v>
      </c>
      <c r="N23" s="4">
        <f t="shared" si="1"/>
        <v>725</v>
      </c>
      <c r="O23" s="5">
        <v>725</v>
      </c>
    </row>
    <row r="24" spans="1:15" ht="14.25">
      <c r="A24">
        <v>23</v>
      </c>
      <c r="B24" t="s">
        <v>65</v>
      </c>
      <c r="C24" t="s">
        <v>66</v>
      </c>
      <c r="D24">
        <v>232</v>
      </c>
      <c r="E24">
        <v>189</v>
      </c>
      <c r="F24">
        <v>204</v>
      </c>
      <c r="G24">
        <v>214</v>
      </c>
      <c r="H24" s="4">
        <f t="shared" si="0"/>
        <v>232</v>
      </c>
      <c r="I24" s="5">
        <v>266</v>
      </c>
      <c r="J24">
        <v>716</v>
      </c>
      <c r="K24">
        <v>690</v>
      </c>
      <c r="L24">
        <v>713</v>
      </c>
      <c r="M24">
        <v>677</v>
      </c>
      <c r="N24" s="4">
        <f t="shared" si="1"/>
        <v>716</v>
      </c>
      <c r="O24" s="5">
        <v>851</v>
      </c>
    </row>
    <row r="25" spans="1:15" ht="14.25">
      <c r="A25">
        <v>24</v>
      </c>
      <c r="B25" t="s">
        <v>65</v>
      </c>
      <c r="C25" t="s">
        <v>67</v>
      </c>
      <c r="D25">
        <v>216</v>
      </c>
      <c r="E25">
        <v>215</v>
      </c>
      <c r="F25">
        <v>210</v>
      </c>
      <c r="G25">
        <v>201</v>
      </c>
      <c r="H25" s="4">
        <f t="shared" si="0"/>
        <v>216</v>
      </c>
      <c r="I25" s="5">
        <v>257</v>
      </c>
      <c r="J25">
        <v>730</v>
      </c>
      <c r="K25">
        <v>700</v>
      </c>
      <c r="L25">
        <v>739</v>
      </c>
      <c r="M25">
        <v>637</v>
      </c>
      <c r="N25" s="4">
        <f t="shared" si="1"/>
        <v>739</v>
      </c>
      <c r="O25" s="5">
        <v>825</v>
      </c>
    </row>
    <row r="26" spans="1:15" ht="14.25">
      <c r="A26">
        <v>25</v>
      </c>
      <c r="B26" t="s">
        <v>65</v>
      </c>
      <c r="C26" t="s">
        <v>68</v>
      </c>
      <c r="D26">
        <v>168</v>
      </c>
      <c r="E26">
        <v>212</v>
      </c>
      <c r="F26">
        <v>209</v>
      </c>
      <c r="G26">
        <v>188</v>
      </c>
      <c r="H26" s="4">
        <f t="shared" si="0"/>
        <v>212</v>
      </c>
      <c r="I26" s="5">
        <v>247</v>
      </c>
      <c r="J26">
        <v>601</v>
      </c>
      <c r="K26">
        <v>657</v>
      </c>
      <c r="L26">
        <v>723</v>
      </c>
      <c r="M26">
        <v>608</v>
      </c>
      <c r="N26" s="4">
        <f t="shared" si="1"/>
        <v>723</v>
      </c>
      <c r="O26" s="5">
        <v>770</v>
      </c>
    </row>
    <row r="27" spans="1:15" ht="14.25">
      <c r="A27">
        <v>26</v>
      </c>
      <c r="B27" t="s">
        <v>65</v>
      </c>
      <c r="C27" t="s">
        <v>69</v>
      </c>
      <c r="D27">
        <v>206</v>
      </c>
      <c r="E27">
        <v>0</v>
      </c>
      <c r="F27">
        <v>0</v>
      </c>
      <c r="G27">
        <v>0</v>
      </c>
      <c r="H27" s="4">
        <f t="shared" si="0"/>
        <v>206</v>
      </c>
      <c r="I27" s="5">
        <v>279</v>
      </c>
      <c r="J27">
        <v>696</v>
      </c>
      <c r="K27">
        <v>0</v>
      </c>
      <c r="L27">
        <v>0</v>
      </c>
      <c r="M27">
        <v>0</v>
      </c>
      <c r="N27" s="4">
        <f t="shared" si="1"/>
        <v>696</v>
      </c>
      <c r="O27" s="5">
        <v>917</v>
      </c>
    </row>
    <row r="28" spans="1:15" ht="14.25">
      <c r="A28">
        <v>27</v>
      </c>
      <c r="B28" t="s">
        <v>65</v>
      </c>
      <c r="C28" t="s">
        <v>70</v>
      </c>
      <c r="D28">
        <v>0</v>
      </c>
      <c r="E28">
        <v>191</v>
      </c>
      <c r="F28">
        <v>0</v>
      </c>
      <c r="G28">
        <v>0</v>
      </c>
      <c r="H28" s="4">
        <f t="shared" si="0"/>
        <v>191</v>
      </c>
      <c r="I28" s="5">
        <v>231</v>
      </c>
      <c r="J28">
        <v>0</v>
      </c>
      <c r="K28">
        <v>633</v>
      </c>
      <c r="L28">
        <v>0</v>
      </c>
      <c r="M28">
        <v>0</v>
      </c>
      <c r="N28" s="4">
        <f t="shared" si="1"/>
        <v>633</v>
      </c>
      <c r="O28" s="5">
        <v>801</v>
      </c>
    </row>
    <row r="29" spans="1:15" ht="14.25">
      <c r="A29">
        <v>28</v>
      </c>
      <c r="B29" t="s">
        <v>71</v>
      </c>
      <c r="C29" t="s">
        <v>72</v>
      </c>
      <c r="D29">
        <v>223</v>
      </c>
      <c r="E29">
        <v>213</v>
      </c>
      <c r="F29">
        <v>234</v>
      </c>
      <c r="G29">
        <v>212</v>
      </c>
      <c r="H29" s="4">
        <f t="shared" si="0"/>
        <v>234</v>
      </c>
      <c r="I29" s="5">
        <v>276</v>
      </c>
      <c r="J29">
        <v>767</v>
      </c>
      <c r="K29">
        <v>760</v>
      </c>
      <c r="L29">
        <v>814</v>
      </c>
      <c r="M29">
        <v>738</v>
      </c>
      <c r="N29" s="4">
        <f t="shared" si="1"/>
        <v>814</v>
      </c>
      <c r="O29" s="5">
        <v>852</v>
      </c>
    </row>
    <row r="30" spans="1:15" ht="14.25">
      <c r="A30">
        <v>29</v>
      </c>
      <c r="B30" t="s">
        <v>71</v>
      </c>
      <c r="C30" t="s">
        <v>73</v>
      </c>
      <c r="D30">
        <v>214</v>
      </c>
      <c r="E30">
        <v>236</v>
      </c>
      <c r="F30">
        <v>208</v>
      </c>
      <c r="G30">
        <v>215</v>
      </c>
      <c r="H30" s="4">
        <f t="shared" si="0"/>
        <v>236</v>
      </c>
      <c r="I30" s="5">
        <v>255</v>
      </c>
      <c r="J30">
        <v>736</v>
      </c>
      <c r="K30">
        <v>697</v>
      </c>
      <c r="L30">
        <v>754</v>
      </c>
      <c r="M30">
        <v>714</v>
      </c>
      <c r="N30" s="4">
        <f t="shared" si="1"/>
        <v>754</v>
      </c>
      <c r="O30" s="5">
        <v>874</v>
      </c>
    </row>
    <row r="31" spans="1:15" ht="14.25">
      <c r="A31">
        <v>30</v>
      </c>
      <c r="B31" t="s">
        <v>71</v>
      </c>
      <c r="C31" t="s">
        <v>74</v>
      </c>
      <c r="D31">
        <v>186</v>
      </c>
      <c r="E31">
        <v>0</v>
      </c>
      <c r="F31">
        <v>233</v>
      </c>
      <c r="G31">
        <v>165</v>
      </c>
      <c r="H31" s="4">
        <f t="shared" si="0"/>
        <v>233</v>
      </c>
      <c r="I31" s="5">
        <v>269</v>
      </c>
      <c r="J31">
        <v>667</v>
      </c>
      <c r="K31">
        <v>0</v>
      </c>
      <c r="L31">
        <v>771</v>
      </c>
      <c r="M31">
        <v>568</v>
      </c>
      <c r="N31" s="4">
        <f t="shared" si="1"/>
        <v>771</v>
      </c>
      <c r="O31" s="5">
        <v>886</v>
      </c>
    </row>
    <row r="32" spans="1:15" ht="14.25">
      <c r="A32">
        <v>31</v>
      </c>
      <c r="B32" t="s">
        <v>71</v>
      </c>
      <c r="C32" t="s">
        <v>75</v>
      </c>
      <c r="D32">
        <v>0</v>
      </c>
      <c r="E32">
        <v>0</v>
      </c>
      <c r="F32">
        <v>117</v>
      </c>
      <c r="G32">
        <v>0</v>
      </c>
      <c r="H32" s="4">
        <f t="shared" si="0"/>
        <v>117</v>
      </c>
      <c r="I32" s="5">
        <v>117</v>
      </c>
      <c r="J32">
        <v>0</v>
      </c>
      <c r="K32">
        <v>0</v>
      </c>
      <c r="L32">
        <v>332</v>
      </c>
      <c r="M32">
        <v>0</v>
      </c>
      <c r="N32" s="4">
        <f t="shared" si="1"/>
        <v>332</v>
      </c>
      <c r="O32" s="5">
        <v>332</v>
      </c>
    </row>
    <row r="33" spans="1:15" ht="14.25">
      <c r="A33">
        <v>32</v>
      </c>
      <c r="B33" t="s">
        <v>27</v>
      </c>
      <c r="C33" t="s">
        <v>95</v>
      </c>
      <c r="D33">
        <v>0</v>
      </c>
      <c r="E33">
        <v>0</v>
      </c>
      <c r="F33">
        <v>0</v>
      </c>
      <c r="G33">
        <v>247</v>
      </c>
      <c r="H33" s="4">
        <f t="shared" si="0"/>
        <v>247</v>
      </c>
      <c r="I33" s="5">
        <v>247</v>
      </c>
      <c r="J33">
        <v>0</v>
      </c>
      <c r="K33">
        <v>0</v>
      </c>
      <c r="L33">
        <v>0</v>
      </c>
      <c r="M33">
        <v>749</v>
      </c>
      <c r="N33" s="4">
        <f t="shared" si="1"/>
        <v>749</v>
      </c>
      <c r="O33" s="5">
        <v>749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Edgars Runcis</cp:lastModifiedBy>
  <cp:lastPrinted>2015-12-11T12:31:40Z</cp:lastPrinted>
  <dcterms:created xsi:type="dcterms:W3CDTF">2015-12-11T12:31:55Z</dcterms:created>
  <dcterms:modified xsi:type="dcterms:W3CDTF">2024-05-29T10:50:12Z</dcterms:modified>
  <cp:category/>
  <cp:version/>
  <cp:contentType/>
  <cp:contentStatus/>
</cp:coreProperties>
</file>